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 tabRatio="665" firstSheet="1" activeTab="1"/>
  </bookViews>
  <sheets>
    <sheet name="گزارش کلی" sheetId="9" r:id="rId1"/>
    <sheet name="ادبیات و علوم انسانی" sheetId="1" r:id="rId2"/>
    <sheet name="کشاورزی و منابع طبیعی" sheetId="2" r:id="rId3"/>
    <sheet name="علوم" sheetId="3" r:id="rId4"/>
    <sheet name="فنی و مهندسی" sheetId="4" r:id="rId5"/>
    <sheet name="روانشناسی و علوم تربیتی" sheetId="5" r:id="rId6"/>
    <sheet name="مشگین‌شهر" sheetId="6" r:id="rId7"/>
    <sheet name="مغان" sheetId="7" r:id="rId8"/>
    <sheet name="نمین" sheetId="8" r:id="rId9"/>
  </sheets>
  <definedNames>
    <definedName name="_xlnm._FilterDatabase" localSheetId="2" hidden="1">'کشاورزی و منابع طبیعی'!#REF!</definedName>
  </definedNames>
  <calcPr calcId="145621"/>
</workbook>
</file>

<file path=xl/calcChain.xml><?xml version="1.0" encoding="utf-8"?>
<calcChain xmlns="http://schemas.openxmlformats.org/spreadsheetml/2006/main">
  <c r="C9" i="9" l="1"/>
  <c r="C10" i="9" l="1"/>
  <c r="C8" i="9" l="1"/>
  <c r="C7" i="9"/>
  <c r="C6" i="9"/>
  <c r="C5" i="9"/>
  <c r="C19" i="9" l="1"/>
  <c r="C18" i="9"/>
  <c r="E96" i="1" l="1"/>
  <c r="H3" i="1" s="1"/>
  <c r="C13" i="9" s="1"/>
  <c r="D96" i="1"/>
  <c r="C4" i="9" l="1"/>
  <c r="C3" i="9"/>
  <c r="C2" i="9" l="1"/>
  <c r="E58" i="2" l="1"/>
  <c r="H3" i="2" s="1"/>
  <c r="C14" i="9" s="1"/>
  <c r="B13" i="8" l="1"/>
  <c r="C13" i="8"/>
  <c r="D13" i="8"/>
  <c r="D6" i="7"/>
  <c r="C6" i="7"/>
  <c r="B6" i="7"/>
  <c r="B7" i="6"/>
  <c r="C7" i="6"/>
  <c r="D7" i="6"/>
  <c r="D63" i="5"/>
  <c r="C63" i="5"/>
  <c r="B63" i="5"/>
  <c r="D52" i="4"/>
  <c r="C52" i="4"/>
  <c r="B52" i="4"/>
  <c r="B30" i="3"/>
  <c r="C30" i="3"/>
  <c r="D30" i="3"/>
  <c r="B58" i="2"/>
  <c r="C58" i="2"/>
  <c r="D58" i="2"/>
  <c r="B96" i="1"/>
  <c r="C96" i="1"/>
  <c r="E13" i="8"/>
  <c r="H3" i="8" s="1"/>
  <c r="C20" i="9" s="1"/>
  <c r="E6" i="7"/>
  <c r="H3" i="7" s="1"/>
  <c r="E7" i="6"/>
  <c r="H3" i="6" s="1"/>
  <c r="E63" i="5"/>
  <c r="H3" i="5" s="1"/>
  <c r="C17" i="9" s="1"/>
  <c r="E52" i="4"/>
  <c r="H3" i="4" s="1"/>
  <c r="C16" i="9" s="1"/>
  <c r="E30" i="3"/>
  <c r="H3" i="3" s="1"/>
  <c r="C15" i="9" s="1"/>
  <c r="C21" i="9" l="1"/>
</calcChain>
</file>

<file path=xl/sharedStrings.xml><?xml version="1.0" encoding="utf-8"?>
<sst xmlns="http://schemas.openxmlformats.org/spreadsheetml/2006/main" count="1373" uniqueCount="326">
  <si>
    <t>ردیف</t>
  </si>
  <si>
    <t>انجمن علمی</t>
  </si>
  <si>
    <t>نوع برنامه</t>
  </si>
  <si>
    <t>عنوان برنامه</t>
  </si>
  <si>
    <t>گستره برنامه</t>
  </si>
  <si>
    <t>ادیان و عرفان</t>
  </si>
  <si>
    <t>فعالیت آموزشی</t>
  </si>
  <si>
    <t>دانشکده‌ای</t>
  </si>
  <si>
    <t>رویداد علمی</t>
  </si>
  <si>
    <t>دانشگاهی</t>
  </si>
  <si>
    <t>کشوری</t>
  </si>
  <si>
    <t>استانی</t>
  </si>
  <si>
    <t>Total</t>
  </si>
  <si>
    <t>ارتباطات و همکاری‌های علمی</t>
  </si>
  <si>
    <t>مهندسی فضای سبز</t>
  </si>
  <si>
    <t>آمار</t>
  </si>
  <si>
    <t>سبز</t>
  </si>
  <si>
    <t>شیمی کاربردی</t>
  </si>
  <si>
    <t>مهندسی معماری</t>
  </si>
  <si>
    <t>علوم مهندسی</t>
  </si>
  <si>
    <t>کارگاه آموزشی بام سبز</t>
  </si>
  <si>
    <t>تعداد انجمن</t>
  </si>
  <si>
    <t>تعداد انجمن فعال</t>
  </si>
  <si>
    <t>تعداد انجمن غیرفعال</t>
  </si>
  <si>
    <t>انجمن‌های غیرفعال</t>
  </si>
  <si>
    <t>وبلاگ</t>
  </si>
  <si>
    <t>نشریات چاپ شده</t>
  </si>
  <si>
    <t>فعالیت‌های انجام شده</t>
  </si>
  <si>
    <t>عضویت در شورای اصلی اتحادیه کشوری</t>
  </si>
  <si>
    <t>حضور در جلسات اتحادیه کشوری</t>
  </si>
  <si>
    <t>عنوان</t>
  </si>
  <si>
    <t>تعداد</t>
  </si>
  <si>
    <t>دانشکده</t>
  </si>
  <si>
    <t>تعداد فعالیت</t>
  </si>
  <si>
    <t>ادبیات و علوم انسانی</t>
  </si>
  <si>
    <t>کشاورزی و منابع طبیعی</t>
  </si>
  <si>
    <t>علوم</t>
  </si>
  <si>
    <t>فنی و مهندسی</t>
  </si>
  <si>
    <t>روانشناسی و علوم تربیتی</t>
  </si>
  <si>
    <t>کشاورزی مشگین‌شهر</t>
  </si>
  <si>
    <t>فناوری‌های نوین نمین</t>
  </si>
  <si>
    <t>مجموع فعالیت‌های انجمن‌های علمی</t>
  </si>
  <si>
    <t>کشاورزی و منابع طبیعی مغان</t>
  </si>
  <si>
    <t>انجمن‌های شرکت کننده در جشنواره ملی حرکت</t>
  </si>
  <si>
    <t>سمینار نسبت دین و فلسفه در دنیای معاصر</t>
  </si>
  <si>
    <t>علوم و صنایع غذایی</t>
  </si>
  <si>
    <t>ایجاد کانال تلگرامی</t>
  </si>
  <si>
    <t>ایجاد صفحه اینستاگرامی</t>
  </si>
  <si>
    <t>بازدید از سایت طراحی</t>
  </si>
  <si>
    <t>بازدید از موزه اردبیل</t>
  </si>
  <si>
    <t>کارگاه آموزشی طراحی کاشت حرفه‌ای</t>
  </si>
  <si>
    <t>مسابقه ملی طراحی منظر و فضای سبز</t>
  </si>
  <si>
    <t>مسابقه ملی اسکیس</t>
  </si>
  <si>
    <t>نشست تخصصی نقش فضای سبز در کاهش آلودگی هوا</t>
  </si>
  <si>
    <t>نشست تخصصی منظر</t>
  </si>
  <si>
    <t>کارگاه آموزشی اصول طراحی</t>
  </si>
  <si>
    <t>کارگاه آموزشی اصول معماری در فضای سبز</t>
  </si>
  <si>
    <t>آموزش مقدماتی نرم‌افزار R در فضای مجازی</t>
  </si>
  <si>
    <t>کارگاه آموزشی ایمنی آزمایشگاه</t>
  </si>
  <si>
    <t>بازدید مطالعاتی زمین پروژه</t>
  </si>
  <si>
    <t>معارفه دانشجویان ورودی جدید علوم مهندسی۹۷</t>
  </si>
  <si>
    <t>ایجاد کانال تلگرامی انجمن</t>
  </si>
  <si>
    <t>ایجاد صفحه اینستاگرامی انجمن</t>
  </si>
  <si>
    <t>آموزش زبان انگلیسی</t>
  </si>
  <si>
    <t>کارگاه روش تحقیق</t>
  </si>
  <si>
    <t>تاریخ</t>
  </si>
  <si>
    <t>نشست علمی نقد و بررسی کتاب الایام</t>
  </si>
  <si>
    <t>بازدید از موزه زمین‌شناسی</t>
  </si>
  <si>
    <t xml:space="preserve">ارتباطات و همکاری‌های علمی </t>
  </si>
  <si>
    <t xml:space="preserve">کارگاه آموزشی کاربرد سنگ در نگارش اسناد تاریخی </t>
  </si>
  <si>
    <t>کارگاه آشنایی با کتاب مجمع الخواص</t>
  </si>
  <si>
    <t>جغرافیا</t>
  </si>
  <si>
    <t>کارگاه بررسی شروط ضمن عقد نکاح</t>
  </si>
  <si>
    <t>حقوق</t>
  </si>
  <si>
    <t>ایجاد وبلاگ تخصصی انجمن</t>
  </si>
  <si>
    <t>کارگاه عرفان در کلام ابن‌عربی</t>
  </si>
  <si>
    <t xml:space="preserve"> کارگاه ادبیات و دنیای کودکی</t>
  </si>
  <si>
    <t>همایش شاهد شعر کودک (بزرگداشت استاد جعفر ابراهیمی)</t>
  </si>
  <si>
    <t>زبان و ادبیات فارسی</t>
  </si>
  <si>
    <t>علوم سیاسی</t>
  </si>
  <si>
    <t>فلسفه</t>
  </si>
  <si>
    <t>نشست نقد و تحلیل آنار ۱</t>
  </si>
  <si>
    <t>دومین نشست هم‌اندیشی حکمت و هنر</t>
  </si>
  <si>
    <t>همایش ملی روز جهانی فلسفه</t>
  </si>
  <si>
    <t>جلسه هم‌اندیشی گفتمان فلسفی ۱</t>
  </si>
  <si>
    <t>گرامیداشت رحلت علامه طباطبایی و علامه جعفری</t>
  </si>
  <si>
    <t>جلسه هم‌اندیشی گفتگوی اجتماعی هنرمندان</t>
  </si>
  <si>
    <t>دومین محفل ملی صبح‌های اندیشه‌ورزی</t>
  </si>
  <si>
    <t>جلسه هم اندیشی گفتمان فلسفی ۲</t>
  </si>
  <si>
    <t>کارگاه آموزشی فلسفه برای کودکان (فبک)</t>
  </si>
  <si>
    <t xml:space="preserve">بازدید علمی و بررسی عناصر حکمی و فلسفی بقعه شیخ صفی‌الدین اردبیلی </t>
  </si>
  <si>
    <t>مدیریت جهانگردی</t>
  </si>
  <si>
    <t>معارفه دانشجویان جدیدالورود</t>
  </si>
  <si>
    <t>کارگاه بازاریابی دیجیتال در صنعت گردشگری</t>
  </si>
  <si>
    <t>باغبانی</t>
  </si>
  <si>
    <t>کارگاه آموزشی SPSS</t>
  </si>
  <si>
    <t>علوم و صنایع چوب</t>
  </si>
  <si>
    <t>مسابقه کتابخوانی</t>
  </si>
  <si>
    <t>ژنتیک و تولیدات گیاهی</t>
  </si>
  <si>
    <t>بازدید از کارخانه نوشابه‌سازی آرتا میهن</t>
  </si>
  <si>
    <t xml:space="preserve">برپایی غرفه در نمایشگاه همایش و آبخیزداری و صیانت از منابع طبیعی </t>
  </si>
  <si>
    <t>جلسه با معاون پارک علم و فناوری</t>
  </si>
  <si>
    <t>بازدید علمی از موزه تاریخ طبیعی اردبیل</t>
  </si>
  <si>
    <t>مهندسی مکانیزاسیون</t>
  </si>
  <si>
    <t>مرتع و آبخیزداری</t>
  </si>
  <si>
    <t>آموزش مقدماتی نرم‌افزار SPSS در فضای مجازی</t>
  </si>
  <si>
    <t>زمین شناسی</t>
  </si>
  <si>
    <t>همایش آینده زمین</t>
  </si>
  <si>
    <t>سمینار آشنایی با معادن و نمونه‌برداری از آنها</t>
  </si>
  <si>
    <t>معارفه اساتید و اعضای انجمن</t>
  </si>
  <si>
    <t>نشست آلودگی‌های نوری</t>
  </si>
  <si>
    <t>زیست شناسی</t>
  </si>
  <si>
    <t>ایمنی کار در کارگاه</t>
  </si>
  <si>
    <t>مهندسی شیمی</t>
  </si>
  <si>
    <t>برگزاری جلسه معارفه دانشجویان ورودی جدید</t>
  </si>
  <si>
    <t>بازدید دانشجویان آقا از کارخانه طنین پیک سبلان</t>
  </si>
  <si>
    <t>بازدید دانشجویان خانم از کارخانه طنین پیک سبلان</t>
  </si>
  <si>
    <t>دوره آموزشی نرم افزار کامسول</t>
  </si>
  <si>
    <t>مهندسی کامپیوتر</t>
  </si>
  <si>
    <t>جلسه معارفه دانشجویان جدیدالورود</t>
  </si>
  <si>
    <t>کارگاه شیت‌بندی و پرزانته معماری</t>
  </si>
  <si>
    <t>وبینار تخصصی مقاله‌نویسی</t>
  </si>
  <si>
    <t>تربیت بدنی</t>
  </si>
  <si>
    <t>کارگاه آشنایی با تخته نیرو</t>
  </si>
  <si>
    <t>کارگاه توانبخشی زانو</t>
  </si>
  <si>
    <t>کارگاه مقاله‌نویسی ISI</t>
  </si>
  <si>
    <t>بازدید علمی از مرکز تندرستی و سلامت</t>
  </si>
  <si>
    <t>نشست علمی در زمینه دوران رشد حرکتی</t>
  </si>
  <si>
    <t>مسابقه علمی</t>
  </si>
  <si>
    <t>کارگاه تشریح حیوانات</t>
  </si>
  <si>
    <t>نشست علمی استعدادیابی ورزشی</t>
  </si>
  <si>
    <t>مسابقه علمی ۲</t>
  </si>
  <si>
    <t>کارگاه علم تمرین</t>
  </si>
  <si>
    <t xml:space="preserve">اولین نشست تخصصی متخصصین فیزیولوژی استان </t>
  </si>
  <si>
    <t>روانشناسی</t>
  </si>
  <si>
    <t>کارگاه مهارت‌های زندگی با محوریت ارتباط موثر و موفق</t>
  </si>
  <si>
    <t>همایش سلامت روان</t>
  </si>
  <si>
    <t>نشست روانشناسی سلامت، کاهش وزن با روش SMN</t>
  </si>
  <si>
    <t xml:space="preserve">بازدید علمی از مرکز توانبخشی و حرفه‌آموزی سینا آرتا </t>
  </si>
  <si>
    <t>بازدید علمی آموزشی از خانه مهر</t>
  </si>
  <si>
    <t>کارگاه آموزشی مداخله در خودکشی</t>
  </si>
  <si>
    <t xml:space="preserve"> بازدید علمی آموزشی از مرکز توانبخشی حضرت ابوالفضل علیه‌السلام </t>
  </si>
  <si>
    <t>نشست تخصصی آشنایی با ذهن آگاهی</t>
  </si>
  <si>
    <t>همایش بهداشت جهانی و راه‌های پیشگیری از ایدز</t>
  </si>
  <si>
    <t>علوم تربیتی</t>
  </si>
  <si>
    <t>نشست تخصصی مشکلات رشته علوم تربیتی</t>
  </si>
  <si>
    <t>کارگاه مدیریت استرس</t>
  </si>
  <si>
    <t>کارگاه آموزشی خطاهای فرزندپروری</t>
  </si>
  <si>
    <t xml:space="preserve">مناظره دانشجویی چرا ثروت بر علم پیشی گرفته است؟ </t>
  </si>
  <si>
    <t>نشست دانشجو محور چقدر کلیشه‌ای فکر می‌کنید؟</t>
  </si>
  <si>
    <t xml:space="preserve">مشاوره </t>
  </si>
  <si>
    <t>کارگاه آموزشی روش پژوهشی کمی</t>
  </si>
  <si>
    <t xml:space="preserve">کارگاه بررسی مفهوم تعارض در مشاوره و روان‌درمانی </t>
  </si>
  <si>
    <t>سمینار آلیاژهای حافظه‌دار</t>
  </si>
  <si>
    <t>کارگاه آموزشی آشنایی با مراحل اخذ مجوز مجلات علمی پژوهشی</t>
  </si>
  <si>
    <t>سمپوزیوم عشق</t>
  </si>
  <si>
    <t>نشست علمی نقش بیومکانیک در زندگی</t>
  </si>
  <si>
    <t>مناظره علمی در زمینه فناوری‌های نوین نانو</t>
  </si>
  <si>
    <t>کارگاه آموزشی آمار پارامتریک در روش تحقیق</t>
  </si>
  <si>
    <t>نشست تاثیر هنر و ادبیات در روانشناسی</t>
  </si>
  <si>
    <t xml:space="preserve">کارگاه آموزش درمان‌شناختی رفتاری (CBT) </t>
  </si>
  <si>
    <t>کارگاه خودآگاهی و خودکنترلی</t>
  </si>
  <si>
    <t>جلسه هم‌اندیشی دانشجویان با هیات رئیسه دانشکده</t>
  </si>
  <si>
    <t>نشست علمی در زمینه آسم</t>
  </si>
  <si>
    <t>کارگاه آموزشی گاز آنالایزر</t>
  </si>
  <si>
    <t>باستان شناسی</t>
  </si>
  <si>
    <t>کارگاه آشنایی با خط و زبان فارسی باستان</t>
  </si>
  <si>
    <t>نمایش مستند اشباح اعماق</t>
  </si>
  <si>
    <t>نشست اساطیری شب یلدا</t>
  </si>
  <si>
    <t>نشست بررسی آغاز عیلامی</t>
  </si>
  <si>
    <t>دوره آموزشی نرم‌افزار SPSS</t>
  </si>
  <si>
    <t>دوره آموزشی ENVI</t>
  </si>
  <si>
    <t>کارگاه حافظانه‌های عربی</t>
  </si>
  <si>
    <t>کارگاه ترجمه پژوهی با رویکرد متون ادبی</t>
  </si>
  <si>
    <t>سمینار آموزشی مدیریت و سیاست</t>
  </si>
  <si>
    <t>نشست علمی فلسفه علم ۱</t>
  </si>
  <si>
    <t>مدیریت بازرگانی</t>
  </si>
  <si>
    <t>دوره آمادگی کنکور ارشد</t>
  </si>
  <si>
    <t>اقتصاد</t>
  </si>
  <si>
    <t>کارگاه آموزشی نرم‌افزار STATA</t>
  </si>
  <si>
    <t>نمایشنامه‌خوانی ۱</t>
  </si>
  <si>
    <t>کارگاه بررسی فرآیند شکایات کیفری</t>
  </si>
  <si>
    <t>نردبامی برای صعود</t>
  </si>
  <si>
    <t>انتشار نشریه تبیان السیاسه</t>
  </si>
  <si>
    <t>کارگاه آموزشی نگرش کارآفرینان و ریسک‌پذیری</t>
  </si>
  <si>
    <t>هنر</t>
  </si>
  <si>
    <t>کارگاه خاتم</t>
  </si>
  <si>
    <t>کارگاه تخصصی طغرا و طغراکشی</t>
  </si>
  <si>
    <t>نشست علمی گیاهان تراریخته</t>
  </si>
  <si>
    <t>کارگاه گل آرایی مقدماتی</t>
  </si>
  <si>
    <t>نشست علمی غذاهای فراسودمند</t>
  </si>
  <si>
    <t>نشست علمی با محوریت تاثیر فرآیندهای غذایی بر روی امنیت تغذیه‌ای</t>
  </si>
  <si>
    <t>علوم و مهندسی جنگل</t>
  </si>
  <si>
    <t>کارگاه آموزشی GPS</t>
  </si>
  <si>
    <t>کارگاه اقتصاد محیط زیست</t>
  </si>
  <si>
    <t>علوم و مهندسی خاک</t>
  </si>
  <si>
    <t>دومین همایش بزرگداشت روز جهانی خاک</t>
  </si>
  <si>
    <t>بازدید از بنیاد حمایت از کودکان سرطانی و بی‌سرپرست استان اردبیل</t>
  </si>
  <si>
    <t>کارگاه آموزشی GIS</t>
  </si>
  <si>
    <t>کارگاه آموزشی اسکیس</t>
  </si>
  <si>
    <t>کارگاه آنالیز سایت</t>
  </si>
  <si>
    <t>سومین سمینار تخصصی کارآفرینی و ایجاد کسب و کار</t>
  </si>
  <si>
    <t>سومین جشنواره ملی عکس نکوداشت طبیعت</t>
  </si>
  <si>
    <t>دوره آموزشی نرم‌افزار R</t>
  </si>
  <si>
    <t>ریاضی</t>
  </si>
  <si>
    <t>ویژه برنامه ریاضی</t>
  </si>
  <si>
    <t>دومین نشست آلودگی‌های نوری</t>
  </si>
  <si>
    <t>زنگ پژوهش (روز اول)</t>
  </si>
  <si>
    <t>زنگ پژوهش (روز دوم)</t>
  </si>
  <si>
    <t>زنگ پژوهش (روز سوم)</t>
  </si>
  <si>
    <t>زنگ پژوهش (روز چهارم)</t>
  </si>
  <si>
    <t>حضور در جلسه مجمع عمومی اتحادیه انجمن‌های علمی شیمی ایران</t>
  </si>
  <si>
    <t>اتحادیه</t>
  </si>
  <si>
    <t>علوم کامپیوتر</t>
  </si>
  <si>
    <t>ایجاد کانال تلگرامی انجمن‌ علمی علوم کامپیوتر</t>
  </si>
  <si>
    <t xml:space="preserve"> ایجاد گروه تلگرامی دوره آموزش برنامه نویسی اندروید</t>
  </si>
  <si>
    <t>ایجاد گروه تلگرامی دوره آموزشی مقدماتی فتوشاپ</t>
  </si>
  <si>
    <t>مهندسی برق</t>
  </si>
  <si>
    <t>معارفه دانشجویان ورودی جدید ۹۷</t>
  </si>
  <si>
    <t>بازدید از نیروگاه سیکل ترکیبی سبلان</t>
  </si>
  <si>
    <t>اولین دوره مسابقات کشوری ربات مسیریاب</t>
  </si>
  <si>
    <t>دوره آموزشی نرم‌افزار هایسیس</t>
  </si>
  <si>
    <t>بازدید از آزمایشگاه مرکزی</t>
  </si>
  <si>
    <t>کارگاه آموزشی اندروید (اندروید با طعم شریف)</t>
  </si>
  <si>
    <t>دوره آموزشی نرم‌افزار راینو</t>
  </si>
  <si>
    <t>نشست اعضای انجمن با نماینده اردبیل</t>
  </si>
  <si>
    <t>دوره آموزشی GIS</t>
  </si>
  <si>
    <t>آیین معارفه دانشجویان ورودی ۹۷</t>
  </si>
  <si>
    <t>بازدید علمی از روستای کندوان</t>
  </si>
  <si>
    <t>دوره آموزشی اسکیس</t>
  </si>
  <si>
    <t>دوره آموزشی نرم‌افزار رویت</t>
  </si>
  <si>
    <t>بازدید از ابنیه داخلی شهر اردبیل</t>
  </si>
  <si>
    <t>نقد مستند سه‌گانه گادفری رجیو</t>
  </si>
  <si>
    <t>مهندسی مکانیک</t>
  </si>
  <si>
    <t>کارگاه آموزشی روش‌های جستجوی پیشرفته</t>
  </si>
  <si>
    <t>کارگاه آموزشی نجات تخم‌مرغ</t>
  </si>
  <si>
    <t>مسابقه نجات تخم‌مرغ</t>
  </si>
  <si>
    <t>بازدید از سردخانه فرشاد</t>
  </si>
  <si>
    <t>کارگاه آموزشی روش‌های ارائه شفاهی</t>
  </si>
  <si>
    <t>حلقه فکری انجمن علمی ۱</t>
  </si>
  <si>
    <t>دوره آموزشی EES</t>
  </si>
  <si>
    <t>کارگاه آموزشی کار با نرم‌افزار Office</t>
  </si>
  <si>
    <t>مراسم معارفه دانشجویان ورودی جدید</t>
  </si>
  <si>
    <t>حلقه فکری انجمن علمی ۲</t>
  </si>
  <si>
    <t>کارگاه آموزشی اصول پروپوزال، پایان‌نامه و مقاله‌نویسی</t>
  </si>
  <si>
    <t>دوره آموزشی نرم افزار CATIA</t>
  </si>
  <si>
    <t>کارگاه آموزشی اخلاق حرفه‌ای در پژوهش و امانت‌داری علمی</t>
  </si>
  <si>
    <t>کارگاه آموزشی کلید فولاد</t>
  </si>
  <si>
    <t>سخنرانی علمی دکتر علی مرادی</t>
  </si>
  <si>
    <t>بین المللی</t>
  </si>
  <si>
    <t>کارگاه آموزشی پروپوزال‌نویسی</t>
  </si>
  <si>
    <t>کارگاه آموزشی مقاله‌نویسی</t>
  </si>
  <si>
    <t>نمایشگاه آشنایی با تجهیزات آزمایشگاهی روانشناسی</t>
  </si>
  <si>
    <t>سمپوزیوم عشق با موضوع عشق از دیدگاه زیستی و روانی</t>
  </si>
  <si>
    <t>جلسه هم‌اندیشی مسئولین دانشکده با انجمن‌های علمی</t>
  </si>
  <si>
    <t>دوره مهارت‌افزایی پیشگیری از عود مبتنی بر ذهن آگاهی برای رفتار‌های اعتیادی</t>
  </si>
  <si>
    <t>عشق در دیدگاه دنیای مدرن و سنتی</t>
  </si>
  <si>
    <t>نشست دانشجو محور مزایا و معایب فضای مجازی</t>
  </si>
  <si>
    <t>کارگاه زوج درمانی مبتنی بر شناخت و تعهد (ACT)</t>
  </si>
  <si>
    <t>نشست تحلیل کیس با رویکردهای رایج مشاوره‌ای</t>
  </si>
  <si>
    <t>سمینار اپتیک، نانو ساختار</t>
  </si>
  <si>
    <t>کارگاه آموزشی آشنایی با پایگاه‌های علمی، جستجوی مقالات</t>
  </si>
  <si>
    <t>دوره آموزشی سالیدورک</t>
  </si>
  <si>
    <t>دوره آموزشی رباتیک مقدماتی</t>
  </si>
  <si>
    <t>دوره آموزشی رباتیک پیشرفته</t>
  </si>
  <si>
    <t>دوره آموزشی پایتون مقدماتی</t>
  </si>
  <si>
    <t>انتشار فصلنامه علمی _ تخصصی توسعه اقتصادی</t>
  </si>
  <si>
    <t>کارگاه آموزشی نرم‌افزار Eviews</t>
  </si>
  <si>
    <t>تولید و نشر محتوای علمی</t>
  </si>
  <si>
    <t>گفت‌وگوی علمی و تخصصی</t>
  </si>
  <si>
    <t>نشست تخصصی یاد روزهای گاه‌شماری ایرانی</t>
  </si>
  <si>
    <t>انتشار دومین شماره گاه‌نامه علمی _ ادبی ریماس</t>
  </si>
  <si>
    <t>زبان و ادبیات عربی</t>
  </si>
  <si>
    <t>کارگاه آموزشی روش تحقیق و مقاله‌نویسی</t>
  </si>
  <si>
    <t xml:space="preserve">نشست روابط فرهنگی، سیاسی ایران و ترکیه </t>
  </si>
  <si>
    <t>حضور در جلسه مجمع عمومی اتحادیه انجمن‌های علمی فلسفه ایران</t>
  </si>
  <si>
    <t>منطقه‌ای</t>
  </si>
  <si>
    <t>انتشار شماره دوم فصلنامه علمی _ فرهنگی ساو اندیشه</t>
  </si>
  <si>
    <t>مستند معرفی اجمالی فلاسفه و عرفای شاخص آذربایجان</t>
  </si>
  <si>
    <t>نشست نقد و تحلیل آنار ۲</t>
  </si>
  <si>
    <t>مدیر گپ 11</t>
  </si>
  <si>
    <t>مدیر گپ 12</t>
  </si>
  <si>
    <t>مدیر گپ 13</t>
  </si>
  <si>
    <t>مدیر گپ 14</t>
  </si>
  <si>
    <t>مدیر گپ 15</t>
  </si>
  <si>
    <t>مدیر گپ 16</t>
  </si>
  <si>
    <t>مدیر گپ 17</t>
  </si>
  <si>
    <t>مدیر گپ 18</t>
  </si>
  <si>
    <t>مدیر گپ 19</t>
  </si>
  <si>
    <t>طراحی و فضاسازی غرفه یازدهمین جشنواره ملی حرکت</t>
  </si>
  <si>
    <t>جلسه هم‌اندیشی بنیاد نخبگان با مسئولین دانشکده ادبیات و علوم  انسانی</t>
  </si>
  <si>
    <t>کارگاه ویژگی‌های روانشناختی صاحبان قدرت</t>
  </si>
  <si>
    <t>کارگاه آسیب‌شناسی فهم روشنفکران ایرانی از تجدد</t>
  </si>
  <si>
    <t>کارگاه میشل فوکو</t>
  </si>
  <si>
    <t>کارگاه آموزشی تکنیک‌های Word در مقاله و پایان‌نامه و کتاب نویسی</t>
  </si>
  <si>
    <t>پاسخگویی به مشکلات گیاهان زینتی در فضای مجازی</t>
  </si>
  <si>
    <t>کارگاه آموزشی اصول تغذیه گیاهان</t>
  </si>
  <si>
    <t>کارگاه آموزشی حفاظت و ایمنی از واحدهای صنایع چوب</t>
  </si>
  <si>
    <t>کارگاه آموزشی حفاظت و ایمنی در آزمایشگاه‌ها و واحدهای صنایع چوب</t>
  </si>
  <si>
    <t>بازدید از نوزدهمین نمایشگاه دستاوردهای پژوهش فناوری و فن بازار استان اردبیل</t>
  </si>
  <si>
    <t>کارگاه آموزشی پرورش قارچ</t>
  </si>
  <si>
    <t>کارگاه آموزشی ارائه مطالب علمی</t>
  </si>
  <si>
    <t>گیاه‌پزشکی</t>
  </si>
  <si>
    <t>جلسه معارفه دانشجویان ورودی جدید</t>
  </si>
  <si>
    <t xml:space="preserve">علوم دامی، مکانیک بیوسیستم، مهندسی آب، </t>
  </si>
  <si>
    <t>انتشار نشریه علمی _ تخصصی دانش زیستی</t>
  </si>
  <si>
    <t>جلسه معرفی رشته شیمی</t>
  </si>
  <si>
    <t>سخنرانی علمی (شیمی سرندی پیتی در واکنش‌‌ها و کاتالیزورها)</t>
  </si>
  <si>
    <t xml:space="preserve">فیزیک، </t>
  </si>
  <si>
    <t>دوره آموزشی نرم‌افزار Matlab</t>
  </si>
  <si>
    <t>کارگاه آموزشی اسکیس و پرزانته</t>
  </si>
  <si>
    <t xml:space="preserve">تولیدات گیاهی مشگین‌شهر، گیاهان دارویی مشگین‌شهر، </t>
  </si>
  <si>
    <t>تولیدات دامی مغان، تولیدات گیاهی مغان، زراعت و اصلاح نباتات مغان و ماشین‌آلات کشاورزی مغان</t>
  </si>
  <si>
    <t>جلسه هم‌اندیشی تبیین جایگاه و پویایی مرکز رشد واحدهای فناوردانشگاه</t>
  </si>
  <si>
    <t>کارگاه آموزشی الکترومیوگرافی</t>
  </si>
  <si>
    <t>کرسی آزاداندیشی مشاوره پیش از ازدواج</t>
  </si>
  <si>
    <t>کارگاه آموزشی اجرا، نمره‌گذاری آزمون MCMI</t>
  </si>
  <si>
    <t>کارگاه آموزشی کار تیمی</t>
  </si>
  <si>
    <t>کارگاه شیوه نگارش مقاله‌های علمی و پژوهشی</t>
  </si>
  <si>
    <t>کارگاه آموزشی استناددهی در مقالات علمی پژوهشی</t>
  </si>
  <si>
    <t>تحلیل فیلم ۱۲ مرد خشمگین</t>
  </si>
  <si>
    <t>تحلیل فیلم جزیره شاتر</t>
  </si>
  <si>
    <t xml:space="preserve">رباتیک، کارآفرینی، مهندسی عمران، </t>
  </si>
  <si>
    <t>انتشار ششمین شماره دوفصلنامه علمی تخصصی باستان‌شناخت</t>
  </si>
  <si>
    <t>برگزاری مسابقه برنامه‌نویسی ACM دانشگاه صنعتی شریف</t>
  </si>
  <si>
    <t>کارگاه آموزشی 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</si>
</sst>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sz val="10"/>
      <name val="IRANSansWeb"/>
      <family val="1"/>
    </font>
    <font>
      <b/>
      <sz val="10"/>
      <name val="IRANSansWeb"/>
      <family val="1"/>
    </font>
    <font>
      <sz val="10"/>
      <name val="IRANSansWeb"/>
    </font>
    <font>
      <b/>
      <sz val="10"/>
      <name val="IRANSansWeb"/>
    </font>
    <font>
      <sz val="10"/>
      <color theme="1"/>
      <name val="IRANSansWeb"/>
    </font>
    <font>
      <b/>
      <sz val="18"/>
      <color theme="3"/>
      <name val="Times New Roman"/>
      <family val="2"/>
      <charset val="178"/>
      <scheme val="major"/>
    </font>
    <font>
      <b/>
      <sz val="12"/>
      <color rgb="FF002060"/>
      <name val="IRANSansWeb"/>
      <family val="1"/>
    </font>
    <font>
      <b/>
      <sz val="10"/>
      <color theme="1"/>
      <name val="IRANSansWeb"/>
      <family val="1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" fillId="0" borderId="8" xfId="0" applyFont="1" applyFill="1" applyBorder="1" applyAlignment="1">
      <alignment horizontal="center" vertical="center" readingOrder="2"/>
    </xf>
    <xf numFmtId="0" fontId="1" fillId="0" borderId="9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readingOrder="2"/>
    </xf>
    <xf numFmtId="0" fontId="3" fillId="0" borderId="6" xfId="0" applyFont="1" applyFill="1" applyBorder="1" applyAlignment="1">
      <alignment horizontal="center" vertical="center" readingOrder="2"/>
    </xf>
    <xf numFmtId="0" fontId="5" fillId="2" borderId="11" xfId="0" applyFont="1" applyFill="1" applyBorder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2" fillId="4" borderId="2" xfId="0" applyFont="1" applyFill="1" applyBorder="1" applyAlignment="1">
      <alignment horizontal="center" vertical="center" readingOrder="2"/>
    </xf>
    <xf numFmtId="0" fontId="2" fillId="4" borderId="3" xfId="0" applyFont="1" applyFill="1" applyBorder="1" applyAlignment="1">
      <alignment horizontal="center" vertical="center" readingOrder="2"/>
    </xf>
    <xf numFmtId="0" fontId="2" fillId="4" borderId="5" xfId="0" applyFont="1" applyFill="1" applyBorder="1" applyAlignment="1">
      <alignment horizontal="center" vertical="center" readingOrder="2"/>
    </xf>
    <xf numFmtId="0" fontId="2" fillId="4" borderId="1" xfId="0" applyFont="1" applyFill="1" applyBorder="1" applyAlignment="1">
      <alignment horizontal="center" vertical="center" readingOrder="2"/>
    </xf>
    <xf numFmtId="0" fontId="2" fillId="4" borderId="12" xfId="0" applyFont="1" applyFill="1" applyBorder="1" applyAlignment="1">
      <alignment horizontal="center" vertical="center" readingOrder="2"/>
    </xf>
    <xf numFmtId="0" fontId="2" fillId="4" borderId="13" xfId="0" applyFont="1" applyFill="1" applyBorder="1" applyAlignment="1">
      <alignment horizontal="center" vertical="center" readingOrder="2"/>
    </xf>
    <xf numFmtId="0" fontId="2" fillId="4" borderId="4" xfId="0" applyFont="1" applyFill="1" applyBorder="1" applyAlignment="1">
      <alignment horizontal="center" vertical="center" readingOrder="2"/>
    </xf>
    <xf numFmtId="0" fontId="2" fillId="4" borderId="7" xfId="0" applyFont="1" applyFill="1" applyBorder="1" applyAlignment="1">
      <alignment horizontal="center" vertical="center" readingOrder="2"/>
    </xf>
    <xf numFmtId="0" fontId="2" fillId="4" borderId="14" xfId="0" applyFont="1" applyFill="1" applyBorder="1" applyAlignment="1">
      <alignment horizontal="center" vertical="center" readingOrder="2"/>
    </xf>
    <xf numFmtId="0" fontId="3" fillId="3" borderId="15" xfId="0" applyFont="1" applyFill="1" applyBorder="1" applyAlignment="1">
      <alignment horizontal="center" vertical="center" readingOrder="2"/>
    </xf>
    <xf numFmtId="0" fontId="2" fillId="4" borderId="16" xfId="0" applyFont="1" applyFill="1" applyBorder="1" applyAlignment="1">
      <alignment horizontal="center" vertical="center" readingOrder="2"/>
    </xf>
    <xf numFmtId="0" fontId="2" fillId="3" borderId="17" xfId="0" applyFont="1" applyFill="1" applyBorder="1" applyAlignment="1">
      <alignment horizontal="center" vertical="center" readingOrder="2"/>
    </xf>
    <xf numFmtId="0" fontId="1" fillId="3" borderId="15" xfId="0" applyFont="1" applyFill="1" applyBorder="1" applyAlignment="1">
      <alignment horizontal="center" vertical="center" readingOrder="2"/>
    </xf>
    <xf numFmtId="0" fontId="2" fillId="4" borderId="19" xfId="0" applyFont="1" applyFill="1" applyBorder="1" applyAlignment="1">
      <alignment horizontal="center" vertical="center" readingOrder="2"/>
    </xf>
    <xf numFmtId="0" fontId="2" fillId="4" borderId="20" xfId="0" applyFont="1" applyFill="1" applyBorder="1" applyAlignment="1">
      <alignment horizontal="center" vertical="center" readingOrder="2"/>
    </xf>
    <xf numFmtId="0" fontId="2" fillId="3" borderId="8" xfId="0" applyFont="1" applyFill="1" applyBorder="1" applyAlignment="1">
      <alignment horizontal="center" vertical="center" readingOrder="2"/>
    </xf>
    <xf numFmtId="0" fontId="1" fillId="3" borderId="21" xfId="0" applyFont="1" applyFill="1" applyBorder="1" applyAlignment="1">
      <alignment horizontal="center" vertical="center" readingOrder="2"/>
    </xf>
    <xf numFmtId="0" fontId="0" fillId="0" borderId="0" xfId="0" applyBorder="1"/>
    <xf numFmtId="0" fontId="7" fillId="5" borderId="24" xfId="1" applyFont="1" applyFill="1" applyBorder="1" applyAlignment="1">
      <alignment horizontal="center" vertical="center" readingOrder="2"/>
    </xf>
    <xf numFmtId="0" fontId="4" fillId="4" borderId="5" xfId="0" applyFont="1" applyFill="1" applyBorder="1" applyAlignment="1">
      <alignment horizontal="center" vertical="center" readingOrder="2"/>
    </xf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0" fillId="0" borderId="0" xfId="0"/>
    <xf numFmtId="0" fontId="1" fillId="0" borderId="1" xfId="0" applyFont="1" applyFill="1" applyBorder="1" applyAlignment="1">
      <alignment horizontal="center" vertical="center" readingOrder="2"/>
    </xf>
    <xf numFmtId="0" fontId="3" fillId="0" borderId="1" xfId="0" applyFont="1" applyFill="1" applyBorder="1" applyAlignment="1">
      <alignment horizontal="center" vertical="center" readingOrder="2"/>
    </xf>
    <xf numFmtId="0" fontId="2" fillId="4" borderId="1" xfId="0" applyFont="1" applyFill="1" applyBorder="1" applyAlignment="1">
      <alignment horizontal="center" vertical="center" readingOrder="2"/>
    </xf>
    <xf numFmtId="0" fontId="1" fillId="3" borderId="18" xfId="0" applyFont="1" applyFill="1" applyBorder="1" applyAlignment="1">
      <alignment horizontal="center" vertical="center" wrapText="1" readingOrder="2"/>
    </xf>
    <xf numFmtId="0" fontId="2" fillId="3" borderId="14" xfId="0" applyFont="1" applyFill="1" applyBorder="1" applyAlignment="1">
      <alignment horizontal="center" vertical="center" readingOrder="2"/>
    </xf>
    <xf numFmtId="0" fontId="2" fillId="4" borderId="25" xfId="0" applyFont="1" applyFill="1" applyBorder="1" applyAlignment="1">
      <alignment horizontal="center" vertical="center" readingOrder="2"/>
    </xf>
    <xf numFmtId="0" fontId="2" fillId="4" borderId="26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2" fillId="2" borderId="10" xfId="0" applyFont="1" applyFill="1" applyBorder="1" applyAlignment="1">
      <alignment horizontal="center" vertical="center" readingOrder="2"/>
    </xf>
    <xf numFmtId="0" fontId="1" fillId="0" borderId="3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center" vertical="center" readingOrder="2"/>
    </xf>
    <xf numFmtId="0" fontId="2" fillId="3" borderId="14" xfId="0" applyFont="1" applyFill="1" applyBorder="1" applyAlignment="1">
      <alignment horizontal="center" vertical="center" readingOrder="2"/>
    </xf>
    <xf numFmtId="0" fontId="2" fillId="2" borderId="7" xfId="0" applyFont="1" applyFill="1" applyBorder="1" applyAlignment="1">
      <alignment horizontal="center" vertical="center" readingOrder="2"/>
    </xf>
    <xf numFmtId="0" fontId="2" fillId="2" borderId="8" xfId="0" applyFont="1" applyFill="1" applyBorder="1" applyAlignment="1">
      <alignment horizontal="center" vertical="center" readingOrder="2"/>
    </xf>
    <xf numFmtId="0" fontId="2" fillId="2" borderId="9" xfId="0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 readingOrder="2"/>
    </xf>
    <xf numFmtId="0" fontId="1" fillId="6" borderId="6" xfId="0" applyFont="1" applyFill="1" applyBorder="1" applyAlignment="1">
      <alignment horizontal="center" vertical="center" readingOrder="2"/>
    </xf>
    <xf numFmtId="0" fontId="3" fillId="6" borderId="6" xfId="0" applyFont="1" applyFill="1" applyBorder="1" applyAlignment="1">
      <alignment horizontal="center" vertical="center" readingOrder="2"/>
    </xf>
    <xf numFmtId="0" fontId="1" fillId="7" borderId="1" xfId="0" applyFont="1" applyFill="1" applyBorder="1" applyAlignment="1">
      <alignment horizontal="center" vertical="center" readingOrder="2"/>
    </xf>
    <xf numFmtId="0" fontId="3" fillId="7" borderId="1" xfId="0" applyFont="1" applyFill="1" applyBorder="1" applyAlignment="1">
      <alignment horizontal="center" vertical="center" readingOrder="2"/>
    </xf>
    <xf numFmtId="0" fontId="3" fillId="7" borderId="6" xfId="0" applyFont="1" applyFill="1" applyBorder="1" applyAlignment="1">
      <alignment horizontal="center" vertical="center" readingOrder="2"/>
    </xf>
    <xf numFmtId="0" fontId="1" fillId="8" borderId="1" xfId="0" applyFont="1" applyFill="1" applyBorder="1" applyAlignment="1">
      <alignment horizontal="center" vertical="center" readingOrder="2"/>
    </xf>
    <xf numFmtId="0" fontId="3" fillId="8" borderId="1" xfId="0" applyFont="1" applyFill="1" applyBorder="1" applyAlignment="1">
      <alignment horizontal="center" vertical="center" readingOrder="2"/>
    </xf>
    <xf numFmtId="0" fontId="1" fillId="8" borderId="6" xfId="0" applyFont="1" applyFill="1" applyBorder="1" applyAlignment="1">
      <alignment horizontal="center" vertical="center" readingOrder="2"/>
    </xf>
    <xf numFmtId="0" fontId="1" fillId="9" borderId="1" xfId="0" applyFont="1" applyFill="1" applyBorder="1" applyAlignment="1">
      <alignment horizontal="center" vertical="center" readingOrder="2"/>
    </xf>
    <xf numFmtId="0" fontId="3" fillId="9" borderId="1" xfId="0" applyFont="1" applyFill="1" applyBorder="1" applyAlignment="1">
      <alignment horizontal="center" vertical="center" readingOrder="2"/>
    </xf>
    <xf numFmtId="0" fontId="1" fillId="9" borderId="6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center" vertical="center" wrapText="1" readingOrder="2"/>
    </xf>
    <xf numFmtId="0" fontId="0" fillId="0" borderId="0" xfId="0" applyFill="1"/>
    <xf numFmtId="0" fontId="2" fillId="2" borderId="11" xfId="0" applyFont="1" applyFill="1" applyBorder="1" applyAlignment="1">
      <alignment horizontal="center" vertical="center" readingOrder="2"/>
    </xf>
    <xf numFmtId="0" fontId="1" fillId="8" borderId="3" xfId="0" applyFont="1" applyFill="1" applyBorder="1" applyAlignment="1">
      <alignment horizontal="center" vertical="center" readingOrder="2"/>
    </xf>
    <xf numFmtId="0" fontId="1" fillId="8" borderId="4" xfId="0" applyFont="1" applyFill="1" applyBorder="1" applyAlignment="1">
      <alignment horizontal="center" vertical="center" readingOrder="2"/>
    </xf>
    <xf numFmtId="0" fontId="8" fillId="2" borderId="11" xfId="0" applyFont="1" applyFill="1" applyBorder="1" applyAlignment="1">
      <alignment horizontal="center" vertical="center" readingOrder="2"/>
    </xf>
    <xf numFmtId="0" fontId="4" fillId="2" borderId="7" xfId="0" applyFont="1" applyFill="1" applyBorder="1" applyAlignment="1">
      <alignment horizontal="center" vertical="center" readingOrder="2"/>
    </xf>
    <xf numFmtId="0" fontId="4" fillId="2" borderId="8" xfId="0" applyFont="1" applyFill="1" applyBorder="1" applyAlignment="1">
      <alignment horizontal="center" vertical="center" readingOrder="2"/>
    </xf>
    <xf numFmtId="0" fontId="4" fillId="2" borderId="9" xfId="0" applyFont="1" applyFill="1" applyBorder="1" applyAlignment="1">
      <alignment horizontal="center" vertical="center" readingOrder="2"/>
    </xf>
    <xf numFmtId="0" fontId="4" fillId="2" borderId="10" xfId="0" applyFont="1" applyFill="1" applyBorder="1" applyAlignment="1">
      <alignment horizontal="center" vertical="center" readingOrder="2"/>
    </xf>
    <xf numFmtId="0" fontId="4" fillId="2" borderId="11" xfId="0" applyFont="1" applyFill="1" applyBorder="1" applyAlignment="1">
      <alignment horizontal="center" vertical="center" readingOrder="2"/>
    </xf>
    <xf numFmtId="0" fontId="7" fillId="5" borderId="22" xfId="1" applyFont="1" applyFill="1" applyBorder="1" applyAlignment="1">
      <alignment horizontal="center" vertical="center" readingOrder="2"/>
    </xf>
    <xf numFmtId="0" fontId="7" fillId="5" borderId="23" xfId="1" applyFont="1" applyFill="1" applyBorder="1" applyAlignment="1">
      <alignment horizontal="center" vertical="center" readingOrder="2"/>
    </xf>
    <xf numFmtId="0" fontId="3" fillId="3" borderId="15" xfId="0" applyFont="1" applyFill="1" applyBorder="1" applyAlignment="1">
      <alignment horizontal="center" vertical="center" wrapText="1" readingOrder="2"/>
    </xf>
    <xf numFmtId="0" fontId="3" fillId="3" borderId="18" xfId="0" applyFont="1" applyFill="1" applyBorder="1" applyAlignment="1">
      <alignment horizontal="center" vertical="center" wrapText="1" readingOrder="2"/>
    </xf>
    <xf numFmtId="0" fontId="2" fillId="3" borderId="14" xfId="0" applyFont="1" applyFill="1" applyBorder="1" applyAlignment="1">
      <alignment horizontal="center" vertical="center" readingOrder="2"/>
    </xf>
    <xf numFmtId="0" fontId="2" fillId="3" borderId="16" xfId="0" applyFont="1" applyFill="1" applyBorder="1" applyAlignment="1">
      <alignment horizontal="center" vertical="center" readingOrder="2"/>
    </xf>
    <xf numFmtId="0" fontId="2" fillId="3" borderId="20" xfId="0" applyFont="1" applyFill="1" applyBorder="1" applyAlignment="1">
      <alignment horizontal="center" vertical="center" readingOrder="2"/>
    </xf>
    <xf numFmtId="0" fontId="2" fillId="3" borderId="29" xfId="0" applyFont="1" applyFill="1" applyBorder="1" applyAlignment="1">
      <alignment horizontal="center" vertical="center" readingOrder="2"/>
    </xf>
    <xf numFmtId="0" fontId="2" fillId="3" borderId="30" xfId="0" applyFont="1" applyFill="1" applyBorder="1" applyAlignment="1">
      <alignment horizontal="center" vertical="center" readingOrder="2"/>
    </xf>
    <xf numFmtId="0" fontId="1" fillId="3" borderId="21" xfId="0" applyFont="1" applyFill="1" applyBorder="1" applyAlignment="1">
      <alignment horizontal="center" vertical="center" wrapText="1" readingOrder="2"/>
    </xf>
    <xf numFmtId="0" fontId="1" fillId="3" borderId="27" xfId="0" applyFont="1" applyFill="1" applyBorder="1" applyAlignment="1">
      <alignment horizontal="center" vertical="center" wrapText="1" readingOrder="2"/>
    </xf>
    <xf numFmtId="0" fontId="1" fillId="3" borderId="28" xfId="0" applyFont="1" applyFill="1" applyBorder="1" applyAlignment="1">
      <alignment horizontal="center" vertical="center" wrapText="1" readingOrder="2"/>
    </xf>
    <xf numFmtId="0" fontId="1" fillId="3" borderId="15" xfId="0" applyFont="1" applyFill="1" applyBorder="1" applyAlignment="1">
      <alignment horizontal="center" vertical="center" wrapText="1" readingOrder="2"/>
    </xf>
    <xf numFmtId="0" fontId="1" fillId="3" borderId="18" xfId="0" applyFont="1" applyFill="1" applyBorder="1" applyAlignment="1">
      <alignment horizontal="center" vertical="center" wrapText="1" readingOrder="2"/>
    </xf>
  </cellXfs>
  <cellStyles count="2">
    <cellStyle name="Normal" xfId="0" builtinId="0"/>
    <cellStyle name="Title" xfId="1" builtinId="15"/>
  </cellStyles>
  <dxfs count="1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outline="0">
        <top style="medium">
          <color rgb="FFFFFFFF"/>
        </top>
        <bottom style="medium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thick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medium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medium">
          <color rgb="FFFFFFFF"/>
        </left>
        <right style="thick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IRANSansWeb"/>
        <scheme val="none"/>
      </font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2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IRANSansWeb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A1:E96" totalsRowCount="1" headerRowDxfId="123" dataDxfId="121" totalsRowDxfId="119" headerRowBorderDxfId="122" tableBorderDxfId="120" totalsRowBorderDxfId="118">
  <autoFilter ref="A1:E95"/>
  <tableColumns count="5">
    <tableColumn id="1" name="ردیف" totalsRowLabel="Total" dataDxfId="117" totalsRowDxfId="4"/>
    <tableColumn id="2" name="انجمن علمی" totalsRowFunction="count" dataDxfId="116" totalsRowDxfId="3"/>
    <tableColumn id="3" name="نوع برنامه" totalsRowFunction="count" dataDxfId="115" totalsRowDxfId="2"/>
    <tableColumn id="4" name="عنوان برنامه" totalsRowFunction="count" dataDxfId="114" totalsRowDxfId="1"/>
    <tableColumn id="5" name="گستره برنامه" totalsRowFunction="count" dataDxfId="113" totalsRowDxfId="0"/>
  </tableColumns>
  <tableStyleInfo showFirstColumn="1" showLastColumn="0" showRowStripes="0" showColumnStripes="0"/>
</table>
</file>

<file path=xl/tables/table2.xml><?xml version="1.0" encoding="utf-8"?>
<table xmlns="http://schemas.openxmlformats.org/spreadsheetml/2006/main" id="2" name="Table2" displayName="Table2" ref="A1:E58" totalsRowCount="1" headerRowDxfId="112" dataDxfId="110" totalsRowDxfId="108" headerRowBorderDxfId="111" tableBorderDxfId="109" totalsRowBorderDxfId="107">
  <autoFilter ref="A1:E57"/>
  <tableColumns count="5">
    <tableColumn id="1" name="ردیف" totalsRowLabel="Total" dataDxfId="106" totalsRowDxfId="105"/>
    <tableColumn id="2" name="انجمن علمی" totalsRowFunction="count" dataDxfId="104" totalsRowDxfId="103"/>
    <tableColumn id="3" name="نوع برنامه" totalsRowFunction="count" dataDxfId="102" totalsRowDxfId="101"/>
    <tableColumn id="4" name="عنوان برنامه" totalsRowFunction="count" dataDxfId="100" totalsRowDxfId="99"/>
    <tableColumn id="5" name="گستره برنامه" totalsRowFunction="count" dataDxfId="98" totalsRowDxfId="97"/>
  </tableColumns>
  <tableStyleInfo showFirstColumn="1" showLastColumn="0" showRowStripes="0" showColumnStripes="0"/>
</table>
</file>

<file path=xl/tables/table3.xml><?xml version="1.0" encoding="utf-8"?>
<table xmlns="http://schemas.openxmlformats.org/spreadsheetml/2006/main" id="3" name="Table3" displayName="Table3" ref="A1:E30" totalsRowCount="1" headerRowDxfId="96" dataDxfId="94" totalsRowDxfId="92" headerRowBorderDxfId="95" tableBorderDxfId="93">
  <autoFilter ref="A1:E29"/>
  <tableColumns count="5">
    <tableColumn id="1" name="ردیف" totalsRowLabel="Total" dataDxfId="91" totalsRowDxfId="90"/>
    <tableColumn id="2" name="انجمن علمی" totalsRowFunction="count" dataDxfId="89" totalsRowDxfId="88"/>
    <tableColumn id="3" name="نوع برنامه" totalsRowFunction="count" dataDxfId="87" totalsRowDxfId="86"/>
    <tableColumn id="4" name="عنوان برنامه" totalsRowFunction="count" dataDxfId="85" totalsRowDxfId="84"/>
    <tableColumn id="5" name="گستره برنامه" totalsRowFunction="count" dataDxfId="83" totalsRowDxfId="82"/>
  </tableColumns>
  <tableStyleInfo showFirstColumn="1" showLastColumn="0" showRowStripes="0" showColumnStripes="0"/>
</table>
</file>

<file path=xl/tables/table4.xml><?xml version="1.0" encoding="utf-8"?>
<table xmlns="http://schemas.openxmlformats.org/spreadsheetml/2006/main" id="4" name="Table4" displayName="Table4" ref="A1:E52" totalsRowCount="1" headerRowDxfId="81" dataDxfId="79" totalsRowDxfId="77" headerRowBorderDxfId="80" tableBorderDxfId="78">
  <autoFilter ref="A1:E51"/>
  <tableColumns count="5">
    <tableColumn id="1" name="ردیف" totalsRowLabel="Total" dataDxfId="76" totalsRowDxfId="75"/>
    <tableColumn id="2" name="انجمن علمی" totalsRowFunction="count" dataDxfId="74" totalsRowDxfId="73"/>
    <tableColumn id="3" name="نوع برنامه" totalsRowFunction="count" dataDxfId="72" totalsRowDxfId="71"/>
    <tableColumn id="4" name="عنوان برنامه" totalsRowFunction="count" dataDxfId="70" totalsRowDxfId="69"/>
    <tableColumn id="5" name="گستره برنامه" totalsRowFunction="count" dataDxfId="68" totalsRowDxfId="67"/>
  </tableColumns>
  <tableStyleInfo showFirstColumn="1" showLastColumn="0" showRowStripes="0" showColumnStripes="0"/>
</table>
</file>

<file path=xl/tables/table5.xml><?xml version="1.0" encoding="utf-8"?>
<table xmlns="http://schemas.openxmlformats.org/spreadsheetml/2006/main" id="5" name="Table5" displayName="Table5" ref="A1:E63" totalsRowCount="1" headerRowDxfId="66" dataDxfId="64" totalsRowDxfId="62" headerRowBorderDxfId="65" tableBorderDxfId="63">
  <autoFilter ref="A1:E62"/>
  <tableColumns count="5">
    <tableColumn id="1" name="ردیف" totalsRowLabel="Total" dataDxfId="61" totalsRowDxfId="60"/>
    <tableColumn id="2" name="انجمن علمی" totalsRowFunction="count" dataDxfId="59" totalsRowDxfId="58"/>
    <tableColumn id="3" name="نوع برنامه" totalsRowFunction="count" dataDxfId="57" totalsRowDxfId="56"/>
    <tableColumn id="4" name="عنوان برنامه" totalsRowFunction="count" dataDxfId="55" totalsRowDxfId="54"/>
    <tableColumn id="5" name="گستره برنامه" totalsRowFunction="count" dataDxfId="53" totalsRowDxfId="52"/>
  </tableColumns>
  <tableStyleInfo showFirstColumn="1" showLastColumn="0" showRowStripes="0" showColumnStripes="0"/>
</table>
</file>

<file path=xl/tables/table6.xml><?xml version="1.0" encoding="utf-8"?>
<table xmlns="http://schemas.openxmlformats.org/spreadsheetml/2006/main" id="6" name="Table6" displayName="Table6" ref="A1:E7" totalsRowCount="1" headerRowDxfId="51" dataDxfId="49" totalsRowDxfId="47" headerRowBorderDxfId="50" tableBorderDxfId="48" totalsRowBorderDxfId="46">
  <autoFilter ref="A1:E6"/>
  <tableColumns count="5">
    <tableColumn id="1" name="ردیف" totalsRowLabel="Total" dataDxfId="45" totalsRowDxfId="44"/>
    <tableColumn id="2" name="انجمن علمی" totalsRowFunction="count" dataDxfId="43" totalsRowDxfId="42"/>
    <tableColumn id="3" name="نوع برنامه" totalsRowFunction="count" dataDxfId="41" totalsRowDxfId="40"/>
    <tableColumn id="4" name="عنوان برنامه" totalsRowFunction="count" dataDxfId="39" totalsRowDxfId="38"/>
    <tableColumn id="5" name="گستره برنامه" totalsRowFunction="count" dataDxfId="37" totalsRowDxfId="36"/>
  </tableColumns>
  <tableStyleInfo showFirstColumn="1" showLastColumn="0" showRowStripes="0" showColumnStripes="0"/>
</table>
</file>

<file path=xl/tables/table7.xml><?xml version="1.0" encoding="utf-8"?>
<table xmlns="http://schemas.openxmlformats.org/spreadsheetml/2006/main" id="7" name="Table7" displayName="Table7" ref="A1:E6" totalsRowCount="1" headerRowDxfId="35" dataDxfId="33" totalsRowDxfId="31" headerRowBorderDxfId="34" tableBorderDxfId="32" totalsRowBorderDxfId="30">
  <autoFilter ref="A1:E5"/>
  <tableColumns count="5">
    <tableColumn id="1" name="ردیف" totalsRowLabel="Total" dataDxfId="29" totalsRowDxfId="28"/>
    <tableColumn id="2" name="انجمن علمی" totalsRowFunction="count" dataDxfId="27" totalsRowDxfId="26"/>
    <tableColumn id="3" name="نوع برنامه" totalsRowFunction="count" dataDxfId="25" totalsRowDxfId="24"/>
    <tableColumn id="4" name="عنوان برنامه" totalsRowFunction="count" dataDxfId="23" totalsRowDxfId="22"/>
    <tableColumn id="5" name="گستره برنامه" totalsRowFunction="count" dataDxfId="21" totalsRowDxfId="20"/>
  </tableColumns>
  <tableStyleInfo showFirstColumn="1" showLastColumn="0" showRowStripes="0" showColumnStripes="0"/>
</table>
</file>

<file path=xl/tables/table8.xml><?xml version="1.0" encoding="utf-8"?>
<table xmlns="http://schemas.openxmlformats.org/spreadsheetml/2006/main" id="8" name="Table8" displayName="Table8" ref="A1:E13" totalsRowCount="1" headerRowDxfId="19" dataDxfId="17" totalsRowDxfId="15" headerRowBorderDxfId="18" tableBorderDxfId="16">
  <autoFilter ref="A1:E12"/>
  <tableColumns count="5">
    <tableColumn id="1" name="ردیف" totalsRowLabel="Total" dataDxfId="14" totalsRowDxfId="13"/>
    <tableColumn id="2" name="انجمن علمی" totalsRowFunction="count" dataDxfId="12" totalsRowDxfId="11"/>
    <tableColumn id="3" name="نوع برنامه" totalsRowFunction="count" dataDxfId="10" totalsRowDxfId="9"/>
    <tableColumn id="4" name="عنوان برنامه" totalsRowFunction="count" dataDxfId="8" totalsRowDxfId="7"/>
    <tableColumn id="5" name="گستره برنامه" totalsRowFunction="count" dataDxfId="6" totalsRowDxfId="5"/>
  </tableColumns>
  <tableStyleInfo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-0.499984740745262"/>
  </sheetPr>
  <dimension ref="A1:C21"/>
  <sheetViews>
    <sheetView rightToLeft="1" workbookViewId="0">
      <selection sqref="A1:C10"/>
    </sheetView>
  </sheetViews>
  <sheetFormatPr defaultRowHeight="14.25" x14ac:dyDescent="0.2"/>
  <cols>
    <col min="1" max="1" width="6.75" customWidth="1"/>
    <col min="2" max="2" width="35.75" customWidth="1"/>
    <col min="3" max="3" width="162.75" bestFit="1" customWidth="1"/>
  </cols>
  <sheetData>
    <row r="1" spans="1:3" ht="24" customHeight="1" x14ac:dyDescent="0.2">
      <c r="A1" s="15" t="s">
        <v>0</v>
      </c>
      <c r="B1" s="24" t="s">
        <v>30</v>
      </c>
      <c r="C1" s="16" t="s">
        <v>31</v>
      </c>
    </row>
    <row r="2" spans="1:3" ht="21.95" customHeight="1" x14ac:dyDescent="0.2">
      <c r="A2" s="19">
        <v>1</v>
      </c>
      <c r="B2" s="10" t="s">
        <v>21</v>
      </c>
      <c r="C2" s="20">
        <f>SUM('ادبیات و علوم انسانی'!H2+'کشاورزی و منابع طبیعی'!H2+علوم!H2+'فنی و مهندسی'!H2+'روانشناسی و علوم تربیتی'!H2+مشگین‌شهر!H2+مغان!H2+نمین!H2)</f>
        <v>54</v>
      </c>
    </row>
    <row r="3" spans="1:3" ht="21.95" customHeight="1" x14ac:dyDescent="0.2">
      <c r="A3" s="19">
        <v>3</v>
      </c>
      <c r="B3" s="10" t="s">
        <v>26</v>
      </c>
      <c r="C3" s="20">
        <f>SUM('ادبیات و علوم انسانی'!H4+'کشاورزی و منابع طبیعی'!H4+علوم!H4+'فنی و مهندسی'!H4+'روانشناسی و علوم تربیتی'!H4+مشگین‌شهر!H4+مغان!H4+نمین!H4)</f>
        <v>6</v>
      </c>
    </row>
    <row r="4" spans="1:3" ht="21.95" customHeight="1" x14ac:dyDescent="0.2">
      <c r="A4" s="19">
        <v>4</v>
      </c>
      <c r="B4" s="10" t="s">
        <v>25</v>
      </c>
      <c r="C4" s="20">
        <f>SUM('ادبیات و علوم انسانی'!H5+'کشاورزی و منابع طبیعی'!H5+علوم!H5+'فنی و مهندسی'!H5+'روانشناسی و علوم تربیتی'!H5+مشگین‌شهر!H5+مغان!H5+نمین!H5)</f>
        <v>2</v>
      </c>
    </row>
    <row r="5" spans="1:3" ht="21.95" customHeight="1" x14ac:dyDescent="0.2">
      <c r="A5" s="19">
        <v>5</v>
      </c>
      <c r="B5" s="10" t="s">
        <v>29</v>
      </c>
      <c r="C5" s="20">
        <f>SUM('ادبیات و علوم انسانی'!H6+'کشاورزی و منابع طبیعی'!H6+علوم!H6+'فنی و مهندسی'!H6+'روانشناسی و علوم تربیتی'!H6+مشگین‌شهر!H6+مغان!H6+نمین!H6)</f>
        <v>1</v>
      </c>
    </row>
    <row r="6" spans="1:3" ht="21.95" customHeight="1" x14ac:dyDescent="0.2">
      <c r="A6" s="19">
        <v>6</v>
      </c>
      <c r="B6" s="10" t="s">
        <v>28</v>
      </c>
      <c r="C6" s="20">
        <f>SUM('ادبیات و علوم انسانی'!H7+'کشاورزی و منابع طبیعی'!H7+علوم!H7+'فنی و مهندسی'!H7+'روانشناسی و علوم تربیتی'!H7+مشگین‌شهر!H7+مغان!H7+نمین!H7)</f>
        <v>1</v>
      </c>
    </row>
    <row r="7" spans="1:3" ht="21.95" customHeight="1" x14ac:dyDescent="0.2">
      <c r="A7" s="19">
        <v>7</v>
      </c>
      <c r="B7" s="10" t="s">
        <v>22</v>
      </c>
      <c r="C7" s="20" t="str">
        <f>CONCATENATE('ادبیات و علوم انسانی'!H8+'کشاورزی و منابع طبیعی'!H8+علوم!H8+'فنی و مهندسی'!H8+'روانشناسی و علوم تربیتی'!H8+مشگین‌شهر!H8+مغان!H8+نمین!H8)</f>
        <v>41</v>
      </c>
    </row>
    <row r="8" spans="1:3" ht="21.95" customHeight="1" x14ac:dyDescent="0.2">
      <c r="A8" s="19">
        <v>8</v>
      </c>
      <c r="B8" s="10" t="s">
        <v>23</v>
      </c>
      <c r="C8" s="20" t="str">
        <f>CONCATENATE('ادبیات و علوم انسانی'!H9+'کشاورزی و منابع طبیعی'!H9+علوم!H9+'فنی و مهندسی'!H9+'روانشناسی و علوم تربیتی'!H9+مشگین‌شهر!H9+مغان!H9+نمین!H9)</f>
        <v>13</v>
      </c>
    </row>
    <row r="9" spans="1:3" s="33" customFormat="1" ht="21.95" customHeight="1" x14ac:dyDescent="0.2">
      <c r="A9" s="19">
        <v>9</v>
      </c>
      <c r="B9" s="10" t="s">
        <v>24</v>
      </c>
      <c r="C9" s="23" t="str">
        <f>CONCATENATE('ادبیات و علوم انسانی'!H10,'کشاورزی و منابع طبیعی'!H10,علوم!H10,'فنی و مهندسی'!H10,'روانشناسی و علوم تربیتی'!H10,مشگین‌شهر!H10,مغان!H10,نمین!H10)</f>
        <v>علوم دامی، مکانیک بیوسیستم، مهندسی آب، فیزیک، رباتیک، کارآفرینی، مهندسی عمران، تولیدات گیاهی مشگین‌شهر، گیاهان دارویی مشگین‌شهر، تولیدات دامی مغان، تولیدات گیاهی مغان، زراعت و اصلاح نباتات مغان و ماشین‌آلات کشاورزی مغان</v>
      </c>
    </row>
    <row r="10" spans="1:3" ht="35.1" customHeight="1" thickBot="1" x14ac:dyDescent="0.25">
      <c r="A10" s="21">
        <v>10</v>
      </c>
      <c r="B10" s="22" t="s">
        <v>43</v>
      </c>
      <c r="C10" s="37" t="str">
        <f>CONCATENATE('ادبیات و علوم انسانی'!H11,'ادبیات و علوم انسانی'!H11,'کشاورزی و منابع طبیعی'!H11,علوم!H11,'فنی و مهندسی'!H11,'روانشناسی و علوم تربیتی'!H11,مشگین‌شهر!H11,مغان!H11)</f>
        <v/>
      </c>
    </row>
    <row r="11" spans="1:3" ht="15" thickBot="1" x14ac:dyDescent="0.25">
      <c r="A11" s="28"/>
      <c r="B11" s="28"/>
      <c r="C11" s="28"/>
    </row>
    <row r="12" spans="1:3" ht="24" customHeight="1" x14ac:dyDescent="0.2">
      <c r="A12" s="15" t="s">
        <v>0</v>
      </c>
      <c r="B12" s="24" t="s">
        <v>32</v>
      </c>
      <c r="C12" s="16" t="s">
        <v>33</v>
      </c>
    </row>
    <row r="13" spans="1:3" ht="21.95" customHeight="1" x14ac:dyDescent="0.2">
      <c r="A13" s="19">
        <v>1</v>
      </c>
      <c r="B13" s="10" t="s">
        <v>34</v>
      </c>
      <c r="C13" s="23">
        <f>SUM('ادبیات و علوم انسانی'!H3)</f>
        <v>94</v>
      </c>
    </row>
    <row r="14" spans="1:3" ht="21.95" customHeight="1" x14ac:dyDescent="0.2">
      <c r="A14" s="19">
        <v>2</v>
      </c>
      <c r="B14" s="10" t="s">
        <v>35</v>
      </c>
      <c r="C14" s="23">
        <f>SUM('کشاورزی و منابع طبیعی'!H3)</f>
        <v>56</v>
      </c>
    </row>
    <row r="15" spans="1:3" ht="21.95" customHeight="1" x14ac:dyDescent="0.2">
      <c r="A15" s="19">
        <v>3</v>
      </c>
      <c r="B15" s="10" t="s">
        <v>36</v>
      </c>
      <c r="C15" s="23">
        <f>SUM(علوم!H3)</f>
        <v>28</v>
      </c>
    </row>
    <row r="16" spans="1:3" ht="21.95" customHeight="1" x14ac:dyDescent="0.2">
      <c r="A16" s="19">
        <v>4</v>
      </c>
      <c r="B16" s="10" t="s">
        <v>37</v>
      </c>
      <c r="C16" s="23">
        <f>SUM('فنی و مهندسی'!H3)</f>
        <v>50</v>
      </c>
    </row>
    <row r="17" spans="1:3" ht="21.95" customHeight="1" x14ac:dyDescent="0.2">
      <c r="A17" s="19">
        <v>5</v>
      </c>
      <c r="B17" s="10" t="s">
        <v>38</v>
      </c>
      <c r="C17" s="23">
        <f>SUM('روانشناسی و علوم تربیتی'!H3)</f>
        <v>61</v>
      </c>
    </row>
    <row r="18" spans="1:3" ht="21.95" customHeight="1" x14ac:dyDescent="0.2">
      <c r="A18" s="19">
        <v>6</v>
      </c>
      <c r="B18" s="10" t="s">
        <v>39</v>
      </c>
      <c r="C18" s="23">
        <f>SUM(مشگین‌شهر!H3)</f>
        <v>0</v>
      </c>
    </row>
    <row r="19" spans="1:3" ht="21.95" customHeight="1" x14ac:dyDescent="0.2">
      <c r="A19" s="19">
        <v>7</v>
      </c>
      <c r="B19" s="10" t="s">
        <v>42</v>
      </c>
      <c r="C19" s="23">
        <f>SUM(مغان!H3)</f>
        <v>0</v>
      </c>
    </row>
    <row r="20" spans="1:3" ht="21.95" customHeight="1" thickBot="1" x14ac:dyDescent="0.25">
      <c r="A20" s="25">
        <v>8</v>
      </c>
      <c r="B20" s="26" t="s">
        <v>40</v>
      </c>
      <c r="C20" s="27">
        <f>SUM(نمین!H3)</f>
        <v>11</v>
      </c>
    </row>
    <row r="21" spans="1:3" ht="21.95" customHeight="1" thickBot="1" x14ac:dyDescent="0.25">
      <c r="A21" s="76" t="s">
        <v>41</v>
      </c>
      <c r="B21" s="77"/>
      <c r="C21" s="29">
        <f>C13+C14+C15+C16+C17+C18+C19+C20</f>
        <v>300</v>
      </c>
    </row>
  </sheetData>
  <mergeCells count="1">
    <mergeCell ref="A21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H96"/>
  <sheetViews>
    <sheetView rightToLeft="1" tabSelected="1" topLeftCell="A73" zoomScaleNormal="100" zoomScaleSheetLayoutView="98" workbookViewId="0">
      <selection activeCell="D94" sqref="D94"/>
    </sheetView>
  </sheetViews>
  <sheetFormatPr defaultRowHeight="14.25" x14ac:dyDescent="0.2"/>
  <cols>
    <col min="1" max="1" width="6.75" customWidth="1"/>
    <col min="2" max="2" width="23" customWidth="1"/>
    <col min="3" max="3" width="23.75" customWidth="1"/>
    <col min="4" max="4" width="66.125" bestFit="1" customWidth="1"/>
    <col min="5" max="5" width="16.75" customWidth="1"/>
    <col min="6" max="6" width="1.75" customWidth="1"/>
    <col min="7" max="7" width="31" bestFit="1" customWidth="1"/>
    <col min="8" max="8" width="39.625" customWidth="1"/>
    <col min="9" max="9" width="36.875" customWidth="1"/>
  </cols>
  <sheetData>
    <row r="1" spans="1:8" ht="18" x14ac:dyDescent="0.2">
      <c r="A1" s="11" t="s">
        <v>0</v>
      </c>
      <c r="B1" s="12" t="s">
        <v>1</v>
      </c>
      <c r="C1" s="12" t="s">
        <v>2</v>
      </c>
      <c r="D1" s="12" t="s">
        <v>3</v>
      </c>
      <c r="E1" s="17" t="s">
        <v>4</v>
      </c>
      <c r="G1" s="15" t="s">
        <v>30</v>
      </c>
      <c r="H1" s="16" t="s">
        <v>31</v>
      </c>
    </row>
    <row r="2" spans="1:8" ht="18" x14ac:dyDescent="0.2">
      <c r="A2" s="13">
        <v>1</v>
      </c>
      <c r="B2" s="59" t="s">
        <v>5</v>
      </c>
      <c r="C2" s="60" t="s">
        <v>268</v>
      </c>
      <c r="D2" s="60" t="s">
        <v>61</v>
      </c>
      <c r="E2" s="61" t="s">
        <v>10</v>
      </c>
      <c r="G2" s="38" t="s">
        <v>21</v>
      </c>
      <c r="H2" s="20">
        <v>14</v>
      </c>
    </row>
    <row r="3" spans="1:8" ht="18" x14ac:dyDescent="0.2">
      <c r="A3" s="13">
        <v>2</v>
      </c>
      <c r="B3" s="59" t="s">
        <v>5</v>
      </c>
      <c r="C3" s="60" t="s">
        <v>268</v>
      </c>
      <c r="D3" s="60" t="s">
        <v>62</v>
      </c>
      <c r="E3" s="61" t="s">
        <v>10</v>
      </c>
      <c r="G3" s="38" t="s">
        <v>27</v>
      </c>
      <c r="H3" s="20">
        <f>E96</f>
        <v>94</v>
      </c>
    </row>
    <row r="4" spans="1:8" ht="18" x14ac:dyDescent="0.2">
      <c r="A4" s="13">
        <v>3</v>
      </c>
      <c r="B4" s="1" t="s">
        <v>5</v>
      </c>
      <c r="C4" s="34" t="s">
        <v>8</v>
      </c>
      <c r="D4" s="1" t="s">
        <v>44</v>
      </c>
      <c r="E4" s="2" t="s">
        <v>11</v>
      </c>
      <c r="G4" s="38" t="s">
        <v>26</v>
      </c>
      <c r="H4" s="20">
        <v>5</v>
      </c>
    </row>
    <row r="5" spans="1:8" s="33" customFormat="1" ht="18" x14ac:dyDescent="0.2">
      <c r="A5" s="13">
        <v>4</v>
      </c>
      <c r="B5" s="60" t="s">
        <v>178</v>
      </c>
      <c r="C5" s="60" t="s">
        <v>268</v>
      </c>
      <c r="D5" s="60" t="s">
        <v>61</v>
      </c>
      <c r="E5" s="61" t="s">
        <v>10</v>
      </c>
      <c r="G5" s="38" t="s">
        <v>25</v>
      </c>
      <c r="H5" s="20">
        <v>1</v>
      </c>
    </row>
    <row r="6" spans="1:8" s="33" customFormat="1" ht="18" x14ac:dyDescent="0.2">
      <c r="A6" s="13">
        <v>5</v>
      </c>
      <c r="B6" s="35" t="s">
        <v>178</v>
      </c>
      <c r="C6" s="35" t="s">
        <v>6</v>
      </c>
      <c r="D6" s="35" t="s">
        <v>179</v>
      </c>
      <c r="E6" s="8" t="s">
        <v>7</v>
      </c>
      <c r="G6" s="38" t="s">
        <v>29</v>
      </c>
      <c r="H6" s="20">
        <v>1</v>
      </c>
    </row>
    <row r="7" spans="1:8" ht="18" x14ac:dyDescent="0.2">
      <c r="A7" s="13">
        <v>6</v>
      </c>
      <c r="B7" s="53" t="s">
        <v>178</v>
      </c>
      <c r="C7" s="53" t="s">
        <v>268</v>
      </c>
      <c r="D7" s="53" t="s">
        <v>266</v>
      </c>
      <c r="E7" s="54" t="s">
        <v>9</v>
      </c>
      <c r="G7" s="38" t="s">
        <v>28</v>
      </c>
      <c r="H7" s="20">
        <v>1</v>
      </c>
    </row>
    <row r="8" spans="1:8" ht="18" x14ac:dyDescent="0.2">
      <c r="A8" s="13">
        <v>7</v>
      </c>
      <c r="B8" s="35" t="s">
        <v>178</v>
      </c>
      <c r="C8" s="35" t="s">
        <v>6</v>
      </c>
      <c r="D8" s="35" t="s">
        <v>267</v>
      </c>
      <c r="E8" s="8" t="s">
        <v>7</v>
      </c>
      <c r="G8" s="38" t="s">
        <v>22</v>
      </c>
      <c r="H8" s="20">
        <v>14</v>
      </c>
    </row>
    <row r="9" spans="1:8" ht="18" x14ac:dyDescent="0.2">
      <c r="A9" s="13">
        <v>8</v>
      </c>
      <c r="B9" s="59" t="s">
        <v>63</v>
      </c>
      <c r="C9" s="60" t="s">
        <v>268</v>
      </c>
      <c r="D9" s="60" t="s">
        <v>61</v>
      </c>
      <c r="E9" s="61" t="s">
        <v>10</v>
      </c>
      <c r="G9" s="38" t="s">
        <v>23</v>
      </c>
      <c r="H9" s="20">
        <v>0</v>
      </c>
    </row>
    <row r="10" spans="1:8" s="33" customFormat="1" ht="18" x14ac:dyDescent="0.2">
      <c r="A10" s="13">
        <v>9</v>
      </c>
      <c r="B10" s="59" t="s">
        <v>63</v>
      </c>
      <c r="C10" s="60" t="s">
        <v>268</v>
      </c>
      <c r="D10" s="60" t="s">
        <v>62</v>
      </c>
      <c r="E10" s="61" t="s">
        <v>10</v>
      </c>
      <c r="G10" s="38" t="s">
        <v>24</v>
      </c>
      <c r="H10" s="23"/>
    </row>
    <row r="11" spans="1:8" s="33" customFormat="1" ht="18" x14ac:dyDescent="0.2">
      <c r="A11" s="13">
        <v>10</v>
      </c>
      <c r="B11" s="34" t="s">
        <v>63</v>
      </c>
      <c r="C11" s="34" t="s">
        <v>6</v>
      </c>
      <c r="D11" s="34" t="s">
        <v>64</v>
      </c>
      <c r="E11" s="2" t="s">
        <v>9</v>
      </c>
      <c r="G11" s="80" t="s">
        <v>43</v>
      </c>
      <c r="H11" s="78"/>
    </row>
    <row r="12" spans="1:8" s="33" customFormat="1" ht="18" x14ac:dyDescent="0.2">
      <c r="A12" s="13">
        <v>11</v>
      </c>
      <c r="B12" s="34" t="s">
        <v>63</v>
      </c>
      <c r="C12" s="35" t="s">
        <v>269</v>
      </c>
      <c r="D12" s="35" t="s">
        <v>180</v>
      </c>
      <c r="E12" s="2" t="s">
        <v>9</v>
      </c>
      <c r="G12" s="80"/>
      <c r="H12" s="78"/>
    </row>
    <row r="13" spans="1:8" s="33" customFormat="1" ht="18.75" thickBot="1" x14ac:dyDescent="0.25">
      <c r="A13" s="13">
        <v>12</v>
      </c>
      <c r="B13" s="60" t="s">
        <v>165</v>
      </c>
      <c r="C13" s="60" t="s">
        <v>268</v>
      </c>
      <c r="D13" s="60" t="s">
        <v>61</v>
      </c>
      <c r="E13" s="61" t="s">
        <v>10</v>
      </c>
      <c r="G13" s="81"/>
      <c r="H13" s="79"/>
    </row>
    <row r="14" spans="1:8" s="33" customFormat="1" ht="18" x14ac:dyDescent="0.2">
      <c r="A14" s="13">
        <v>13</v>
      </c>
      <c r="B14" s="60" t="s">
        <v>165</v>
      </c>
      <c r="C14" s="60" t="s">
        <v>268</v>
      </c>
      <c r="D14" s="60" t="s">
        <v>62</v>
      </c>
      <c r="E14" s="61" t="s">
        <v>10</v>
      </c>
      <c r="G14" s="46"/>
      <c r="H14" s="65"/>
    </row>
    <row r="15" spans="1:8" s="33" customFormat="1" ht="18" x14ac:dyDescent="0.2">
      <c r="A15" s="13">
        <v>14</v>
      </c>
      <c r="B15" s="35" t="s">
        <v>165</v>
      </c>
      <c r="C15" s="34" t="s">
        <v>6</v>
      </c>
      <c r="D15" s="34" t="s">
        <v>166</v>
      </c>
      <c r="E15" s="2" t="s">
        <v>9</v>
      </c>
      <c r="G15"/>
      <c r="H15"/>
    </row>
    <row r="16" spans="1:8" s="33" customFormat="1" ht="18" x14ac:dyDescent="0.2">
      <c r="A16" s="13">
        <v>15</v>
      </c>
      <c r="B16" s="35" t="s">
        <v>165</v>
      </c>
      <c r="C16" s="35" t="s">
        <v>269</v>
      </c>
      <c r="D16" s="34" t="s">
        <v>167</v>
      </c>
      <c r="E16" s="2" t="s">
        <v>9</v>
      </c>
    </row>
    <row r="17" spans="1:8" ht="18" x14ac:dyDescent="0.2">
      <c r="A17" s="13">
        <v>16</v>
      </c>
      <c r="B17" s="35" t="s">
        <v>165</v>
      </c>
      <c r="C17" s="35" t="s">
        <v>8</v>
      </c>
      <c r="D17" s="35" t="s">
        <v>168</v>
      </c>
      <c r="E17" s="8" t="s">
        <v>9</v>
      </c>
      <c r="G17" s="33"/>
      <c r="H17" s="33"/>
    </row>
    <row r="18" spans="1:8" s="33" customFormat="1" ht="18" x14ac:dyDescent="0.2">
      <c r="A18" s="30"/>
      <c r="B18" s="53" t="s">
        <v>165</v>
      </c>
      <c r="C18" s="53" t="s">
        <v>268</v>
      </c>
      <c r="D18" s="53" t="s">
        <v>323</v>
      </c>
      <c r="E18" s="54" t="s">
        <v>9</v>
      </c>
    </row>
    <row r="19" spans="1:8" ht="18" x14ac:dyDescent="0.2">
      <c r="A19" s="13">
        <v>17</v>
      </c>
      <c r="B19" s="35" t="s">
        <v>165</v>
      </c>
      <c r="C19" s="35" t="s">
        <v>8</v>
      </c>
      <c r="D19" s="35" t="s">
        <v>169</v>
      </c>
      <c r="E19" s="8" t="s">
        <v>10</v>
      </c>
      <c r="G19" s="33"/>
      <c r="H19" s="33"/>
    </row>
    <row r="20" spans="1:8" ht="18" x14ac:dyDescent="0.2">
      <c r="A20" s="13">
        <v>18</v>
      </c>
      <c r="B20" s="59" t="s">
        <v>65</v>
      </c>
      <c r="C20" s="60" t="s">
        <v>268</v>
      </c>
      <c r="D20" s="60" t="s">
        <v>61</v>
      </c>
      <c r="E20" s="61" t="s">
        <v>10</v>
      </c>
    </row>
    <row r="21" spans="1:8" ht="18" customHeight="1" x14ac:dyDescent="0.2">
      <c r="A21" s="13">
        <v>19</v>
      </c>
      <c r="B21" s="59" t="s">
        <v>65</v>
      </c>
      <c r="C21" s="60" t="s">
        <v>268</v>
      </c>
      <c r="D21" s="60" t="s">
        <v>62</v>
      </c>
      <c r="E21" s="61" t="s">
        <v>10</v>
      </c>
    </row>
    <row r="22" spans="1:8" ht="18" x14ac:dyDescent="0.2">
      <c r="A22" s="13">
        <v>20</v>
      </c>
      <c r="B22" s="34" t="s">
        <v>65</v>
      </c>
      <c r="C22" s="34" t="s">
        <v>8</v>
      </c>
      <c r="D22" s="34" t="s">
        <v>66</v>
      </c>
      <c r="E22" s="2" t="s">
        <v>11</v>
      </c>
      <c r="G22" s="33"/>
      <c r="H22" s="33"/>
    </row>
    <row r="23" spans="1:8" ht="18" x14ac:dyDescent="0.2">
      <c r="A23" s="13">
        <v>21</v>
      </c>
      <c r="B23" s="34" t="s">
        <v>65</v>
      </c>
      <c r="C23" s="34" t="s">
        <v>68</v>
      </c>
      <c r="D23" s="34" t="s">
        <v>67</v>
      </c>
      <c r="E23" s="2" t="s">
        <v>9</v>
      </c>
    </row>
    <row r="24" spans="1:8" s="33" customFormat="1" ht="18" x14ac:dyDescent="0.2">
      <c r="A24" s="13">
        <v>22</v>
      </c>
      <c r="B24" s="34" t="s">
        <v>65</v>
      </c>
      <c r="C24" s="34" t="s">
        <v>6</v>
      </c>
      <c r="D24" s="34" t="s">
        <v>69</v>
      </c>
      <c r="E24" s="2" t="s">
        <v>7</v>
      </c>
      <c r="G24"/>
      <c r="H24"/>
    </row>
    <row r="25" spans="1:8" s="33" customFormat="1" ht="18" x14ac:dyDescent="0.2">
      <c r="A25" s="13">
        <v>23</v>
      </c>
      <c r="B25" s="34" t="s">
        <v>65</v>
      </c>
      <c r="C25" s="34" t="s">
        <v>6</v>
      </c>
      <c r="D25" s="34" t="s">
        <v>70</v>
      </c>
      <c r="E25" s="2" t="s">
        <v>9</v>
      </c>
      <c r="G25"/>
      <c r="H25"/>
    </row>
    <row r="26" spans="1:8" ht="18" x14ac:dyDescent="0.2">
      <c r="A26" s="13">
        <v>24</v>
      </c>
      <c r="B26" s="35" t="s">
        <v>65</v>
      </c>
      <c r="C26" s="35" t="s">
        <v>8</v>
      </c>
      <c r="D26" s="35" t="s">
        <v>270</v>
      </c>
      <c r="E26" s="8" t="s">
        <v>9</v>
      </c>
      <c r="G26" s="33"/>
      <c r="H26" s="33"/>
    </row>
    <row r="27" spans="1:8" s="33" customFormat="1" ht="18" x14ac:dyDescent="0.2">
      <c r="A27" s="13">
        <v>25</v>
      </c>
      <c r="B27" s="35" t="s">
        <v>65</v>
      </c>
      <c r="C27" s="35" t="s">
        <v>6</v>
      </c>
      <c r="D27" s="35" t="s">
        <v>187</v>
      </c>
      <c r="E27" s="8" t="s">
        <v>7</v>
      </c>
    </row>
    <row r="28" spans="1:8" s="33" customFormat="1" ht="18" x14ac:dyDescent="0.2">
      <c r="A28" s="13">
        <v>26</v>
      </c>
      <c r="B28" s="59" t="s">
        <v>71</v>
      </c>
      <c r="C28" s="60" t="s">
        <v>268</v>
      </c>
      <c r="D28" s="60" t="s">
        <v>61</v>
      </c>
      <c r="E28" s="61" t="s">
        <v>10</v>
      </c>
    </row>
    <row r="29" spans="1:8" s="33" customFormat="1" ht="18" x14ac:dyDescent="0.2">
      <c r="A29" s="13">
        <v>27</v>
      </c>
      <c r="B29" s="34" t="s">
        <v>71</v>
      </c>
      <c r="C29" s="34" t="s">
        <v>6</v>
      </c>
      <c r="D29" s="34" t="s">
        <v>170</v>
      </c>
      <c r="E29" s="8" t="s">
        <v>9</v>
      </c>
      <c r="G29"/>
      <c r="H29"/>
    </row>
    <row r="30" spans="1:8" ht="18" x14ac:dyDescent="0.2">
      <c r="A30" s="13">
        <v>28</v>
      </c>
      <c r="B30" s="34" t="s">
        <v>71</v>
      </c>
      <c r="C30" s="34" t="s">
        <v>68</v>
      </c>
      <c r="D30" s="34" t="s">
        <v>290</v>
      </c>
      <c r="E30" s="2" t="s">
        <v>7</v>
      </c>
    </row>
    <row r="31" spans="1:8" s="33" customFormat="1" ht="18" x14ac:dyDescent="0.2">
      <c r="A31" s="13">
        <v>29</v>
      </c>
      <c r="B31" s="34" t="s">
        <v>71</v>
      </c>
      <c r="C31" s="35" t="s">
        <v>6</v>
      </c>
      <c r="D31" s="35" t="s">
        <v>154</v>
      </c>
      <c r="E31" s="8" t="s">
        <v>9</v>
      </c>
      <c r="G31"/>
      <c r="H31"/>
    </row>
    <row r="32" spans="1:8" ht="18" x14ac:dyDescent="0.2">
      <c r="A32" s="13">
        <v>30</v>
      </c>
      <c r="B32" s="35" t="s">
        <v>71</v>
      </c>
      <c r="C32" s="35" t="s">
        <v>68</v>
      </c>
      <c r="D32" s="34" t="s">
        <v>299</v>
      </c>
      <c r="E32" s="8" t="s">
        <v>11</v>
      </c>
    </row>
    <row r="33" spans="1:8" ht="18" x14ac:dyDescent="0.2">
      <c r="A33" s="13">
        <v>31</v>
      </c>
      <c r="B33" s="34" t="s">
        <v>71</v>
      </c>
      <c r="C33" s="34" t="s">
        <v>6</v>
      </c>
      <c r="D33" s="34" t="s">
        <v>171</v>
      </c>
      <c r="E33" s="8" t="s">
        <v>11</v>
      </c>
    </row>
    <row r="34" spans="1:8" ht="18" x14ac:dyDescent="0.2">
      <c r="A34" s="13">
        <v>32</v>
      </c>
      <c r="B34" s="59" t="s">
        <v>73</v>
      </c>
      <c r="C34" s="60" t="s">
        <v>268</v>
      </c>
      <c r="D34" s="60" t="s">
        <v>61</v>
      </c>
      <c r="E34" s="61" t="s">
        <v>10</v>
      </c>
      <c r="G34" s="33"/>
      <c r="H34" s="33"/>
    </row>
    <row r="35" spans="1:8" ht="18" x14ac:dyDescent="0.2">
      <c r="A35" s="13">
        <v>33</v>
      </c>
      <c r="B35" s="34" t="s">
        <v>73</v>
      </c>
      <c r="C35" s="34" t="s">
        <v>6</v>
      </c>
      <c r="D35" s="34" t="s">
        <v>72</v>
      </c>
      <c r="E35" s="2" t="s">
        <v>11</v>
      </c>
      <c r="G35" s="33"/>
      <c r="H35" s="33"/>
    </row>
    <row r="36" spans="1:8" s="33" customFormat="1" ht="18" x14ac:dyDescent="0.2">
      <c r="A36" s="13">
        <v>34</v>
      </c>
      <c r="B36" s="34" t="s">
        <v>73</v>
      </c>
      <c r="C36" s="34" t="s">
        <v>6</v>
      </c>
      <c r="D36" s="35" t="s">
        <v>181</v>
      </c>
      <c r="E36" s="8" t="s">
        <v>9</v>
      </c>
      <c r="G36"/>
      <c r="H36"/>
    </row>
    <row r="37" spans="1:8" s="33" customFormat="1" ht="18" x14ac:dyDescent="0.2">
      <c r="A37" s="13">
        <v>35</v>
      </c>
      <c r="B37" s="59" t="s">
        <v>272</v>
      </c>
      <c r="C37" s="60" t="s">
        <v>268</v>
      </c>
      <c r="D37" s="60" t="s">
        <v>61</v>
      </c>
      <c r="E37" s="61" t="s">
        <v>10</v>
      </c>
    </row>
    <row r="38" spans="1:8" s="33" customFormat="1" ht="18" x14ac:dyDescent="0.2">
      <c r="A38" s="13">
        <v>36</v>
      </c>
      <c r="B38" s="59" t="s">
        <v>272</v>
      </c>
      <c r="C38" s="60" t="s">
        <v>268</v>
      </c>
      <c r="D38" s="60" t="s">
        <v>62</v>
      </c>
      <c r="E38" s="61" t="s">
        <v>10</v>
      </c>
    </row>
    <row r="39" spans="1:8" ht="18" x14ac:dyDescent="0.2">
      <c r="A39" s="13">
        <v>37</v>
      </c>
      <c r="B39" s="62" t="s">
        <v>272</v>
      </c>
      <c r="C39" s="63" t="s">
        <v>268</v>
      </c>
      <c r="D39" s="62" t="s">
        <v>74</v>
      </c>
      <c r="E39" s="64" t="s">
        <v>10</v>
      </c>
      <c r="G39" s="33"/>
      <c r="H39" s="33"/>
    </row>
    <row r="40" spans="1:8" ht="18" x14ac:dyDescent="0.2">
      <c r="A40" s="13">
        <v>38</v>
      </c>
      <c r="B40" s="34" t="s">
        <v>272</v>
      </c>
      <c r="C40" s="35" t="s">
        <v>8</v>
      </c>
      <c r="D40" s="35" t="s">
        <v>182</v>
      </c>
      <c r="E40" s="2" t="s">
        <v>7</v>
      </c>
      <c r="G40" s="33"/>
      <c r="H40" s="33"/>
    </row>
    <row r="41" spans="1:8" ht="18" x14ac:dyDescent="0.2">
      <c r="A41" s="13">
        <v>39</v>
      </c>
      <c r="B41" s="34" t="s">
        <v>272</v>
      </c>
      <c r="C41" s="34" t="s">
        <v>6</v>
      </c>
      <c r="D41" s="34" t="s">
        <v>75</v>
      </c>
      <c r="E41" s="2" t="s">
        <v>9</v>
      </c>
      <c r="G41" s="33"/>
      <c r="H41" s="33"/>
    </row>
    <row r="42" spans="1:8" ht="18" x14ac:dyDescent="0.2">
      <c r="A42" s="13">
        <v>40</v>
      </c>
      <c r="B42" s="34" t="s">
        <v>272</v>
      </c>
      <c r="C42" s="34" t="s">
        <v>6</v>
      </c>
      <c r="D42" s="34" t="s">
        <v>172</v>
      </c>
      <c r="E42" s="2" t="s">
        <v>11</v>
      </c>
      <c r="G42" s="33"/>
      <c r="H42" s="33"/>
    </row>
    <row r="43" spans="1:8" ht="18" x14ac:dyDescent="0.2">
      <c r="A43" s="13">
        <v>41</v>
      </c>
      <c r="B43" s="34" t="s">
        <v>272</v>
      </c>
      <c r="C43" s="35" t="s">
        <v>6</v>
      </c>
      <c r="D43" s="35" t="s">
        <v>173</v>
      </c>
      <c r="E43" s="8" t="s">
        <v>10</v>
      </c>
    </row>
    <row r="44" spans="1:8" s="33" customFormat="1" ht="18" x14ac:dyDescent="0.2">
      <c r="A44" s="13">
        <v>42</v>
      </c>
      <c r="B44" s="53" t="s">
        <v>272</v>
      </c>
      <c r="C44" s="53" t="s">
        <v>268</v>
      </c>
      <c r="D44" s="53" t="s">
        <v>271</v>
      </c>
      <c r="E44" s="54" t="s">
        <v>9</v>
      </c>
      <c r="G44"/>
      <c r="H44"/>
    </row>
    <row r="45" spans="1:8" ht="18" x14ac:dyDescent="0.2">
      <c r="A45" s="13">
        <v>43</v>
      </c>
      <c r="B45" s="59" t="s">
        <v>78</v>
      </c>
      <c r="C45" s="60" t="s">
        <v>268</v>
      </c>
      <c r="D45" s="60" t="s">
        <v>61</v>
      </c>
      <c r="E45" s="61" t="s">
        <v>10</v>
      </c>
    </row>
    <row r="46" spans="1:8" s="33" customFormat="1" ht="18" x14ac:dyDescent="0.2">
      <c r="A46" s="13">
        <v>44</v>
      </c>
      <c r="B46" s="59" t="s">
        <v>78</v>
      </c>
      <c r="C46" s="60" t="s">
        <v>268</v>
      </c>
      <c r="D46" s="60" t="s">
        <v>62</v>
      </c>
      <c r="E46" s="61" t="s">
        <v>10</v>
      </c>
      <c r="G46"/>
      <c r="H46"/>
    </row>
    <row r="47" spans="1:8" s="33" customFormat="1" ht="18" x14ac:dyDescent="0.2">
      <c r="A47" s="13">
        <v>45</v>
      </c>
      <c r="B47" s="34" t="s">
        <v>78</v>
      </c>
      <c r="C47" s="34" t="s">
        <v>6</v>
      </c>
      <c r="D47" s="34" t="s">
        <v>76</v>
      </c>
      <c r="E47" s="2" t="s">
        <v>9</v>
      </c>
      <c r="G47"/>
      <c r="H47"/>
    </row>
    <row r="48" spans="1:8" s="33" customFormat="1" ht="18" x14ac:dyDescent="0.2">
      <c r="A48" s="13">
        <v>46</v>
      </c>
      <c r="B48" s="34" t="s">
        <v>78</v>
      </c>
      <c r="C48" s="34" t="s">
        <v>8</v>
      </c>
      <c r="D48" s="34" t="s">
        <v>77</v>
      </c>
      <c r="E48" s="2" t="s">
        <v>10</v>
      </c>
      <c r="G48"/>
      <c r="H48"/>
    </row>
    <row r="49" spans="1:8" s="33" customFormat="1" ht="18" x14ac:dyDescent="0.2">
      <c r="A49" s="13">
        <v>47</v>
      </c>
      <c r="B49" s="34" t="s">
        <v>78</v>
      </c>
      <c r="C49" s="34" t="s">
        <v>6</v>
      </c>
      <c r="D49" s="34" t="s">
        <v>273</v>
      </c>
      <c r="E49" s="2" t="s">
        <v>7</v>
      </c>
    </row>
    <row r="50" spans="1:8" s="33" customFormat="1" ht="18" x14ac:dyDescent="0.2">
      <c r="A50" s="13">
        <v>48</v>
      </c>
      <c r="B50" s="34" t="s">
        <v>78</v>
      </c>
      <c r="C50" s="34" t="s">
        <v>6</v>
      </c>
      <c r="D50" s="34" t="s">
        <v>250</v>
      </c>
      <c r="E50" s="2" t="s">
        <v>7</v>
      </c>
      <c r="G50"/>
      <c r="H50"/>
    </row>
    <row r="51" spans="1:8" s="33" customFormat="1" ht="18" x14ac:dyDescent="0.2">
      <c r="A51" s="13">
        <v>49</v>
      </c>
      <c r="B51" s="59" t="s">
        <v>79</v>
      </c>
      <c r="C51" s="60" t="s">
        <v>268</v>
      </c>
      <c r="D51" s="60" t="s">
        <v>61</v>
      </c>
      <c r="E51" s="61" t="s">
        <v>10</v>
      </c>
      <c r="G51"/>
      <c r="H51"/>
    </row>
    <row r="52" spans="1:8" s="33" customFormat="1" ht="18" x14ac:dyDescent="0.2">
      <c r="A52" s="13">
        <v>50</v>
      </c>
      <c r="B52" s="34" t="s">
        <v>79</v>
      </c>
      <c r="C52" s="34" t="s">
        <v>8</v>
      </c>
      <c r="D52" s="34" t="s">
        <v>174</v>
      </c>
      <c r="E52" s="2" t="s">
        <v>9</v>
      </c>
      <c r="G52"/>
      <c r="H52"/>
    </row>
    <row r="53" spans="1:8" ht="18" x14ac:dyDescent="0.2">
      <c r="A53" s="13">
        <v>51</v>
      </c>
      <c r="B53" s="34" t="s">
        <v>79</v>
      </c>
      <c r="C53" s="34" t="s">
        <v>6</v>
      </c>
      <c r="D53" s="34" t="s">
        <v>291</v>
      </c>
      <c r="E53" s="2" t="s">
        <v>9</v>
      </c>
    </row>
    <row r="54" spans="1:8" ht="18" x14ac:dyDescent="0.2">
      <c r="A54" s="13">
        <v>52</v>
      </c>
      <c r="B54" s="35" t="s">
        <v>79</v>
      </c>
      <c r="C54" s="35" t="s">
        <v>8</v>
      </c>
      <c r="D54" s="35" t="s">
        <v>175</v>
      </c>
      <c r="E54" s="8" t="s">
        <v>9</v>
      </c>
    </row>
    <row r="55" spans="1:8" ht="18" x14ac:dyDescent="0.2">
      <c r="A55" s="13">
        <v>53</v>
      </c>
      <c r="B55" s="35" t="s">
        <v>79</v>
      </c>
      <c r="C55" s="35" t="s">
        <v>6</v>
      </c>
      <c r="D55" s="34" t="s">
        <v>292</v>
      </c>
      <c r="E55" s="8" t="s">
        <v>9</v>
      </c>
    </row>
    <row r="56" spans="1:8" ht="18" x14ac:dyDescent="0.2">
      <c r="A56" s="13">
        <v>54</v>
      </c>
      <c r="B56" s="35" t="s">
        <v>79</v>
      </c>
      <c r="C56" s="34" t="s">
        <v>6</v>
      </c>
      <c r="D56" s="34" t="s">
        <v>293</v>
      </c>
      <c r="E56" s="8" t="s">
        <v>9</v>
      </c>
    </row>
    <row r="57" spans="1:8" ht="18" x14ac:dyDescent="0.2">
      <c r="A57" s="13">
        <v>55</v>
      </c>
      <c r="B57" s="35" t="s">
        <v>79</v>
      </c>
      <c r="C57" s="35" t="s">
        <v>269</v>
      </c>
      <c r="D57" s="35" t="s">
        <v>274</v>
      </c>
      <c r="E57" s="8" t="s">
        <v>10</v>
      </c>
      <c r="G57" s="33"/>
      <c r="H57" s="33"/>
    </row>
    <row r="58" spans="1:8" ht="18" x14ac:dyDescent="0.2">
      <c r="A58" s="13">
        <v>56</v>
      </c>
      <c r="B58" s="53" t="s">
        <v>79</v>
      </c>
      <c r="C58" s="53" t="s">
        <v>268</v>
      </c>
      <c r="D58" s="53" t="s">
        <v>183</v>
      </c>
      <c r="E58" s="55" t="s">
        <v>9</v>
      </c>
      <c r="G58" s="33"/>
      <c r="H58" s="33"/>
    </row>
    <row r="59" spans="1:8" ht="18" x14ac:dyDescent="0.2">
      <c r="A59" s="13">
        <v>57</v>
      </c>
      <c r="B59" s="59" t="s">
        <v>80</v>
      </c>
      <c r="C59" s="60" t="s">
        <v>268</v>
      </c>
      <c r="D59" s="60" t="s">
        <v>61</v>
      </c>
      <c r="E59" s="61" t="s">
        <v>10</v>
      </c>
      <c r="G59" s="33"/>
      <c r="H59" s="33"/>
    </row>
    <row r="60" spans="1:8" ht="18" x14ac:dyDescent="0.2">
      <c r="A60" s="13">
        <v>58</v>
      </c>
      <c r="B60" s="59" t="s">
        <v>80</v>
      </c>
      <c r="C60" s="60" t="s">
        <v>268</v>
      </c>
      <c r="D60" s="60" t="s">
        <v>62</v>
      </c>
      <c r="E60" s="61" t="s">
        <v>10</v>
      </c>
      <c r="G60" s="33"/>
      <c r="H60" s="33"/>
    </row>
    <row r="61" spans="1:8" ht="18" x14ac:dyDescent="0.2">
      <c r="A61" s="13">
        <v>59</v>
      </c>
      <c r="B61" s="34" t="s">
        <v>80</v>
      </c>
      <c r="C61" s="35" t="s">
        <v>212</v>
      </c>
      <c r="D61" s="35" t="s">
        <v>275</v>
      </c>
      <c r="E61" s="2" t="s">
        <v>10</v>
      </c>
      <c r="G61" s="33"/>
      <c r="H61" s="33"/>
    </row>
    <row r="62" spans="1:8" ht="18" x14ac:dyDescent="0.2">
      <c r="A62" s="13">
        <v>60</v>
      </c>
      <c r="B62" s="34" t="s">
        <v>80</v>
      </c>
      <c r="C62" s="34" t="s">
        <v>8</v>
      </c>
      <c r="D62" s="34" t="s">
        <v>81</v>
      </c>
      <c r="E62" s="2" t="s">
        <v>11</v>
      </c>
    </row>
    <row r="63" spans="1:8" ht="18" x14ac:dyDescent="0.2">
      <c r="A63" s="13">
        <v>61</v>
      </c>
      <c r="B63" s="35" t="s">
        <v>80</v>
      </c>
      <c r="C63" s="35" t="s">
        <v>6</v>
      </c>
      <c r="D63" s="34" t="s">
        <v>294</v>
      </c>
      <c r="E63" s="8" t="s">
        <v>11</v>
      </c>
    </row>
    <row r="64" spans="1:8" ht="18" x14ac:dyDescent="0.2">
      <c r="A64" s="13">
        <v>62</v>
      </c>
      <c r="B64" s="34" t="s">
        <v>80</v>
      </c>
      <c r="C64" s="1" t="s">
        <v>68</v>
      </c>
      <c r="D64" s="34" t="s">
        <v>82</v>
      </c>
      <c r="E64" s="2" t="s">
        <v>11</v>
      </c>
      <c r="G64" s="33"/>
      <c r="H64" s="33"/>
    </row>
    <row r="65" spans="1:8" ht="18" x14ac:dyDescent="0.2">
      <c r="A65" s="13">
        <v>63</v>
      </c>
      <c r="B65" s="34" t="s">
        <v>80</v>
      </c>
      <c r="C65" s="1" t="s">
        <v>269</v>
      </c>
      <c r="D65" s="1" t="s">
        <v>83</v>
      </c>
      <c r="E65" s="2" t="s">
        <v>10</v>
      </c>
    </row>
    <row r="66" spans="1:8" s="33" customFormat="1" ht="18" x14ac:dyDescent="0.2">
      <c r="A66" s="13">
        <v>64</v>
      </c>
      <c r="B66" s="34" t="s">
        <v>80</v>
      </c>
      <c r="C66" s="34" t="s">
        <v>269</v>
      </c>
      <c r="D66" s="34" t="s">
        <v>84</v>
      </c>
      <c r="E66" s="2" t="s">
        <v>11</v>
      </c>
      <c r="G66"/>
      <c r="H66"/>
    </row>
    <row r="67" spans="1:8" s="33" customFormat="1" ht="18" x14ac:dyDescent="0.2">
      <c r="A67" s="13">
        <v>65</v>
      </c>
      <c r="B67" s="34" t="s">
        <v>80</v>
      </c>
      <c r="C67" s="34" t="s">
        <v>8</v>
      </c>
      <c r="D67" s="34" t="s">
        <v>85</v>
      </c>
      <c r="E67" s="2" t="s">
        <v>10</v>
      </c>
      <c r="G67"/>
      <c r="H67"/>
    </row>
    <row r="68" spans="1:8" s="33" customFormat="1" ht="18" x14ac:dyDescent="0.2">
      <c r="A68" s="13">
        <v>66</v>
      </c>
      <c r="B68" s="34" t="s">
        <v>80</v>
      </c>
      <c r="C68" s="34" t="s">
        <v>68</v>
      </c>
      <c r="D68" s="34" t="s">
        <v>86</v>
      </c>
      <c r="E68" s="2" t="s">
        <v>11</v>
      </c>
    </row>
    <row r="69" spans="1:8" s="33" customFormat="1" ht="18" x14ac:dyDescent="0.2">
      <c r="A69" s="13">
        <v>67</v>
      </c>
      <c r="B69" s="34" t="s">
        <v>80</v>
      </c>
      <c r="C69" s="34" t="s">
        <v>8</v>
      </c>
      <c r="D69" s="34" t="s">
        <v>87</v>
      </c>
      <c r="E69" s="2" t="s">
        <v>10</v>
      </c>
    </row>
    <row r="70" spans="1:8" s="33" customFormat="1" ht="18" x14ac:dyDescent="0.2">
      <c r="A70" s="13">
        <v>68</v>
      </c>
      <c r="B70" s="34" t="s">
        <v>80</v>
      </c>
      <c r="C70" s="34" t="s">
        <v>269</v>
      </c>
      <c r="D70" s="34" t="s">
        <v>88</v>
      </c>
      <c r="E70" s="2" t="s">
        <v>11</v>
      </c>
    </row>
    <row r="71" spans="1:8" s="33" customFormat="1" ht="18" x14ac:dyDescent="0.2">
      <c r="A71" s="13">
        <v>69</v>
      </c>
      <c r="B71" s="34" t="s">
        <v>80</v>
      </c>
      <c r="C71" s="34" t="s">
        <v>6</v>
      </c>
      <c r="D71" s="34" t="s">
        <v>89</v>
      </c>
      <c r="E71" s="2" t="s">
        <v>11</v>
      </c>
    </row>
    <row r="72" spans="1:8" s="33" customFormat="1" ht="18" x14ac:dyDescent="0.2">
      <c r="A72" s="13">
        <v>70</v>
      </c>
      <c r="B72" s="34" t="s">
        <v>80</v>
      </c>
      <c r="C72" s="34" t="s">
        <v>68</v>
      </c>
      <c r="D72" s="34" t="s">
        <v>90</v>
      </c>
      <c r="E72" s="2" t="s">
        <v>11</v>
      </c>
    </row>
    <row r="73" spans="1:8" s="33" customFormat="1" ht="18" x14ac:dyDescent="0.2">
      <c r="A73" s="13">
        <v>71</v>
      </c>
      <c r="B73" s="53" t="s">
        <v>80</v>
      </c>
      <c r="C73" s="53" t="s">
        <v>268</v>
      </c>
      <c r="D73" s="53" t="s">
        <v>277</v>
      </c>
      <c r="E73" s="54" t="s">
        <v>9</v>
      </c>
    </row>
    <row r="74" spans="1:8" s="33" customFormat="1" ht="18" x14ac:dyDescent="0.2">
      <c r="A74" s="13">
        <v>72</v>
      </c>
      <c r="B74" s="56" t="s">
        <v>80</v>
      </c>
      <c r="C74" s="57" t="s">
        <v>268</v>
      </c>
      <c r="D74" s="57" t="s">
        <v>278</v>
      </c>
      <c r="E74" s="58" t="s">
        <v>276</v>
      </c>
    </row>
    <row r="75" spans="1:8" s="33" customFormat="1" ht="18" x14ac:dyDescent="0.2">
      <c r="A75" s="13">
        <v>73</v>
      </c>
      <c r="B75" s="34" t="s">
        <v>80</v>
      </c>
      <c r="C75" s="35" t="s">
        <v>8</v>
      </c>
      <c r="D75" s="35" t="s">
        <v>279</v>
      </c>
      <c r="E75" s="2" t="s">
        <v>11</v>
      </c>
    </row>
    <row r="76" spans="1:8" s="33" customFormat="1" ht="18" x14ac:dyDescent="0.2">
      <c r="A76" s="13">
        <v>74</v>
      </c>
      <c r="B76" s="34" t="s">
        <v>80</v>
      </c>
      <c r="C76" s="35" t="s">
        <v>269</v>
      </c>
      <c r="D76" s="35" t="s">
        <v>155</v>
      </c>
      <c r="E76" s="8" t="s">
        <v>11</v>
      </c>
    </row>
    <row r="77" spans="1:8" s="33" customFormat="1" ht="18" x14ac:dyDescent="0.2">
      <c r="A77" s="13">
        <v>75</v>
      </c>
      <c r="B77" s="59" t="s">
        <v>176</v>
      </c>
      <c r="C77" s="59" t="s">
        <v>268</v>
      </c>
      <c r="D77" s="60" t="s">
        <v>61</v>
      </c>
      <c r="E77" s="61" t="s">
        <v>10</v>
      </c>
    </row>
    <row r="78" spans="1:8" s="33" customFormat="1" ht="18" x14ac:dyDescent="0.2">
      <c r="A78" s="13">
        <v>76</v>
      </c>
      <c r="B78" s="59" t="s">
        <v>176</v>
      </c>
      <c r="C78" s="59" t="s">
        <v>268</v>
      </c>
      <c r="D78" s="60" t="s">
        <v>62</v>
      </c>
      <c r="E78" s="61" t="s">
        <v>10</v>
      </c>
      <c r="G78"/>
      <c r="H78"/>
    </row>
    <row r="79" spans="1:8" s="33" customFormat="1" ht="18" x14ac:dyDescent="0.2">
      <c r="A79" s="13">
        <v>77</v>
      </c>
      <c r="B79" s="34" t="s">
        <v>176</v>
      </c>
      <c r="C79" s="35" t="s">
        <v>269</v>
      </c>
      <c r="D79" s="35" t="s">
        <v>280</v>
      </c>
      <c r="E79" s="8" t="s">
        <v>11</v>
      </c>
      <c r="G79"/>
      <c r="H79"/>
    </row>
    <row r="80" spans="1:8" s="33" customFormat="1" ht="18" x14ac:dyDescent="0.2">
      <c r="A80" s="13">
        <v>78</v>
      </c>
      <c r="B80" s="34" t="s">
        <v>176</v>
      </c>
      <c r="C80" s="35" t="s">
        <v>269</v>
      </c>
      <c r="D80" s="35" t="s">
        <v>281</v>
      </c>
      <c r="E80" s="8" t="s">
        <v>11</v>
      </c>
      <c r="G80"/>
      <c r="H80"/>
    </row>
    <row r="81" spans="1:8" s="33" customFormat="1" ht="18" x14ac:dyDescent="0.2">
      <c r="A81" s="13">
        <v>79</v>
      </c>
      <c r="B81" s="34" t="s">
        <v>176</v>
      </c>
      <c r="C81" s="35" t="s">
        <v>269</v>
      </c>
      <c r="D81" s="35" t="s">
        <v>282</v>
      </c>
      <c r="E81" s="8" t="s">
        <v>11</v>
      </c>
      <c r="G81"/>
      <c r="H81"/>
    </row>
    <row r="82" spans="1:8" ht="18" x14ac:dyDescent="0.2">
      <c r="A82" s="13">
        <v>80</v>
      </c>
      <c r="B82" s="34" t="s">
        <v>176</v>
      </c>
      <c r="C82" s="35" t="s">
        <v>269</v>
      </c>
      <c r="D82" s="35" t="s">
        <v>283</v>
      </c>
      <c r="E82" s="8" t="s">
        <v>11</v>
      </c>
    </row>
    <row r="83" spans="1:8" ht="18" x14ac:dyDescent="0.2">
      <c r="A83" s="13">
        <v>81</v>
      </c>
      <c r="B83" s="34" t="s">
        <v>176</v>
      </c>
      <c r="C83" s="35" t="s">
        <v>6</v>
      </c>
      <c r="D83" s="35" t="s">
        <v>184</v>
      </c>
      <c r="E83" s="8" t="s">
        <v>11</v>
      </c>
    </row>
    <row r="84" spans="1:8" ht="18" x14ac:dyDescent="0.2">
      <c r="A84" s="13">
        <v>82</v>
      </c>
      <c r="B84" s="34" t="s">
        <v>176</v>
      </c>
      <c r="C84" s="35" t="s">
        <v>269</v>
      </c>
      <c r="D84" s="35" t="s">
        <v>284</v>
      </c>
      <c r="E84" s="8" t="s">
        <v>11</v>
      </c>
    </row>
    <row r="85" spans="1:8" ht="18" x14ac:dyDescent="0.2">
      <c r="A85" s="13">
        <v>83</v>
      </c>
      <c r="B85" s="34" t="s">
        <v>176</v>
      </c>
      <c r="C85" s="35" t="s">
        <v>269</v>
      </c>
      <c r="D85" s="35" t="s">
        <v>285</v>
      </c>
      <c r="E85" s="8" t="s">
        <v>11</v>
      </c>
    </row>
    <row r="86" spans="1:8" ht="18" x14ac:dyDescent="0.2">
      <c r="A86" s="13">
        <v>84</v>
      </c>
      <c r="B86" s="34" t="s">
        <v>176</v>
      </c>
      <c r="C86" s="35" t="s">
        <v>269</v>
      </c>
      <c r="D86" s="35" t="s">
        <v>286</v>
      </c>
      <c r="E86" s="8" t="s">
        <v>11</v>
      </c>
    </row>
    <row r="87" spans="1:8" ht="18" x14ac:dyDescent="0.2">
      <c r="A87" s="13">
        <v>85</v>
      </c>
      <c r="B87" s="34" t="s">
        <v>176</v>
      </c>
      <c r="C87" s="35" t="s">
        <v>269</v>
      </c>
      <c r="D87" s="35" t="s">
        <v>287</v>
      </c>
      <c r="E87" s="8" t="s">
        <v>11</v>
      </c>
    </row>
    <row r="88" spans="1:8" ht="18" x14ac:dyDescent="0.2">
      <c r="A88" s="13">
        <v>86</v>
      </c>
      <c r="B88" s="34" t="s">
        <v>176</v>
      </c>
      <c r="C88" s="34" t="s">
        <v>6</v>
      </c>
      <c r="D88" s="34" t="s">
        <v>177</v>
      </c>
      <c r="E88" s="2" t="s">
        <v>11</v>
      </c>
    </row>
    <row r="89" spans="1:8" ht="18" x14ac:dyDescent="0.2">
      <c r="A89" s="13">
        <v>87</v>
      </c>
      <c r="B89" s="34" t="s">
        <v>176</v>
      </c>
      <c r="C89" s="35" t="s">
        <v>269</v>
      </c>
      <c r="D89" s="35" t="s">
        <v>288</v>
      </c>
      <c r="E89" s="8" t="s">
        <v>11</v>
      </c>
    </row>
    <row r="90" spans="1:8" ht="18" x14ac:dyDescent="0.2">
      <c r="A90" s="13">
        <v>88</v>
      </c>
      <c r="B90" s="59" t="s">
        <v>91</v>
      </c>
      <c r="C90" s="59" t="s">
        <v>268</v>
      </c>
      <c r="D90" s="60" t="s">
        <v>61</v>
      </c>
      <c r="E90" s="61" t="s">
        <v>10</v>
      </c>
    </row>
    <row r="91" spans="1:8" ht="18" x14ac:dyDescent="0.2">
      <c r="A91" s="13">
        <v>89</v>
      </c>
      <c r="B91" s="34" t="s">
        <v>91</v>
      </c>
      <c r="C91" s="35" t="s">
        <v>269</v>
      </c>
      <c r="D91" s="34" t="s">
        <v>92</v>
      </c>
      <c r="E91" s="2" t="s">
        <v>7</v>
      </c>
    </row>
    <row r="92" spans="1:8" ht="18" x14ac:dyDescent="0.2">
      <c r="A92" s="13">
        <v>90</v>
      </c>
      <c r="B92" s="34" t="s">
        <v>91</v>
      </c>
      <c r="C92" s="34" t="s">
        <v>6</v>
      </c>
      <c r="D92" s="34" t="s">
        <v>93</v>
      </c>
      <c r="E92" s="2" t="s">
        <v>11</v>
      </c>
    </row>
    <row r="93" spans="1:8" ht="18" x14ac:dyDescent="0.2">
      <c r="A93" s="13">
        <v>91</v>
      </c>
      <c r="B93" s="60" t="s">
        <v>185</v>
      </c>
      <c r="C93" s="60" t="s">
        <v>268</v>
      </c>
      <c r="D93" s="60" t="s">
        <v>61</v>
      </c>
      <c r="E93" s="61" t="s">
        <v>10</v>
      </c>
    </row>
    <row r="94" spans="1:8" ht="18" x14ac:dyDescent="0.2">
      <c r="A94" s="13">
        <v>92</v>
      </c>
      <c r="B94" s="35" t="s">
        <v>185</v>
      </c>
      <c r="C94" s="35" t="s">
        <v>6</v>
      </c>
      <c r="D94" s="35" t="s">
        <v>186</v>
      </c>
      <c r="E94" s="8" t="s">
        <v>11</v>
      </c>
    </row>
    <row r="95" spans="1:8" ht="18" x14ac:dyDescent="0.2">
      <c r="A95" s="13">
        <v>93</v>
      </c>
      <c r="B95" s="35" t="s">
        <v>185</v>
      </c>
      <c r="C95" s="35" t="s">
        <v>8</v>
      </c>
      <c r="D95" s="35" t="s">
        <v>289</v>
      </c>
      <c r="E95" s="8" t="s">
        <v>10</v>
      </c>
    </row>
    <row r="96" spans="1:8" ht="18" x14ac:dyDescent="0.2">
      <c r="A96" s="71" t="s">
        <v>12</v>
      </c>
      <c r="B96" s="72">
        <f>SUBTOTAL(103,Table1[انجمن علمی])</f>
        <v>94</v>
      </c>
      <c r="C96" s="72">
        <f>SUBTOTAL(103,Table1[نوع برنامه])</f>
        <v>94</v>
      </c>
      <c r="D96" s="72">
        <f>SUBTOTAL(103,Table1[عنوان برنامه])</f>
        <v>94</v>
      </c>
      <c r="E96" s="73">
        <f>SUBTOTAL(103,Table1[گستره برنامه])</f>
        <v>94</v>
      </c>
    </row>
  </sheetData>
  <mergeCells count="2">
    <mergeCell ref="H11:H13"/>
    <mergeCell ref="G11:G13"/>
  </mergeCells>
  <pageMargins left="0.7" right="0.7" top="0.75" bottom="0.75" header="0.3" footer="0.3"/>
  <pageSetup scale="48" fitToWidth="0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:H137"/>
  <sheetViews>
    <sheetView rightToLeft="1" topLeftCell="A40" workbookViewId="0">
      <selection activeCell="D51" sqref="D51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84" bestFit="1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11" t="s">
        <v>0</v>
      </c>
      <c r="B1" s="12" t="s">
        <v>1</v>
      </c>
      <c r="C1" s="12" t="s">
        <v>2</v>
      </c>
      <c r="D1" s="12" t="s">
        <v>3</v>
      </c>
      <c r="E1" s="17" t="s">
        <v>4</v>
      </c>
      <c r="G1" s="39" t="s">
        <v>30</v>
      </c>
      <c r="H1" s="40" t="s">
        <v>31</v>
      </c>
    </row>
    <row r="2" spans="1:8" s="33" customFormat="1" ht="18" x14ac:dyDescent="0.2">
      <c r="A2" s="13">
        <v>1</v>
      </c>
      <c r="B2" s="59" t="s">
        <v>94</v>
      </c>
      <c r="C2" s="60" t="s">
        <v>268</v>
      </c>
      <c r="D2" s="60" t="s">
        <v>61</v>
      </c>
      <c r="E2" s="61" t="s">
        <v>10</v>
      </c>
      <c r="G2" s="38" t="s">
        <v>21</v>
      </c>
      <c r="H2" s="20">
        <v>13</v>
      </c>
    </row>
    <row r="3" spans="1:8" s="33" customFormat="1" ht="18" x14ac:dyDescent="0.2">
      <c r="A3" s="13">
        <v>2</v>
      </c>
      <c r="B3" s="59" t="s">
        <v>94</v>
      </c>
      <c r="C3" s="60" t="s">
        <v>268</v>
      </c>
      <c r="D3" s="60" t="s">
        <v>62</v>
      </c>
      <c r="E3" s="61" t="s">
        <v>10</v>
      </c>
      <c r="G3" s="38" t="s">
        <v>27</v>
      </c>
      <c r="H3" s="20">
        <f>E58</f>
        <v>56</v>
      </c>
    </row>
    <row r="4" spans="1:8" s="33" customFormat="1" ht="18" x14ac:dyDescent="0.2">
      <c r="A4" s="13">
        <v>3</v>
      </c>
      <c r="B4" s="34" t="s">
        <v>94</v>
      </c>
      <c r="C4" s="34" t="s">
        <v>6</v>
      </c>
      <c r="D4" s="34" t="s">
        <v>95</v>
      </c>
      <c r="E4" s="2" t="s">
        <v>7</v>
      </c>
      <c r="G4" s="38" t="s">
        <v>26</v>
      </c>
      <c r="H4" s="20">
        <v>0</v>
      </c>
    </row>
    <row r="5" spans="1:8" s="33" customFormat="1" ht="18" x14ac:dyDescent="0.2">
      <c r="A5" s="13">
        <v>4</v>
      </c>
      <c r="B5" s="62" t="s">
        <v>94</v>
      </c>
      <c r="C5" s="62" t="s">
        <v>268</v>
      </c>
      <c r="D5" s="62" t="s">
        <v>295</v>
      </c>
      <c r="E5" s="64" t="s">
        <v>10</v>
      </c>
      <c r="G5" s="38" t="s">
        <v>25</v>
      </c>
      <c r="H5" s="20">
        <v>0</v>
      </c>
    </row>
    <row r="6" spans="1:8" s="33" customFormat="1" ht="18" x14ac:dyDescent="0.2">
      <c r="A6" s="13">
        <v>5</v>
      </c>
      <c r="B6" s="34" t="s">
        <v>94</v>
      </c>
      <c r="C6" s="41" t="s">
        <v>8</v>
      </c>
      <c r="D6" s="34" t="s">
        <v>296</v>
      </c>
      <c r="E6" s="2" t="s">
        <v>9</v>
      </c>
      <c r="G6" s="48" t="s">
        <v>29</v>
      </c>
      <c r="H6" s="20">
        <v>0</v>
      </c>
    </row>
    <row r="7" spans="1:8" s="33" customFormat="1" ht="18" x14ac:dyDescent="0.2">
      <c r="A7" s="13">
        <v>6</v>
      </c>
      <c r="B7" s="59" t="s">
        <v>96</v>
      </c>
      <c r="C7" s="59" t="s">
        <v>268</v>
      </c>
      <c r="D7" s="60" t="s">
        <v>61</v>
      </c>
      <c r="E7" s="61" t="s">
        <v>10</v>
      </c>
      <c r="G7" s="38" t="s">
        <v>28</v>
      </c>
      <c r="H7" s="20">
        <v>0</v>
      </c>
    </row>
    <row r="8" spans="1:8" s="33" customFormat="1" ht="18" x14ac:dyDescent="0.2">
      <c r="A8" s="13">
        <v>7</v>
      </c>
      <c r="B8" s="59" t="s">
        <v>96</v>
      </c>
      <c r="C8" s="59" t="s">
        <v>268</v>
      </c>
      <c r="D8" s="60" t="s">
        <v>62</v>
      </c>
      <c r="E8" s="61" t="s">
        <v>10</v>
      </c>
      <c r="G8" s="38" t="s">
        <v>22</v>
      </c>
      <c r="H8" s="20">
        <v>10</v>
      </c>
    </row>
    <row r="9" spans="1:8" s="33" customFormat="1" ht="18" x14ac:dyDescent="0.2">
      <c r="A9" s="13">
        <v>8</v>
      </c>
      <c r="B9" s="34" t="s">
        <v>96</v>
      </c>
      <c r="C9" s="41" t="s">
        <v>8</v>
      </c>
      <c r="D9" s="34" t="s">
        <v>202</v>
      </c>
      <c r="E9" s="2" t="s">
        <v>10</v>
      </c>
      <c r="G9" s="38" t="s">
        <v>23</v>
      </c>
      <c r="H9" s="20">
        <v>3</v>
      </c>
    </row>
    <row r="10" spans="1:8" s="33" customFormat="1" ht="18" x14ac:dyDescent="0.2">
      <c r="A10" s="13">
        <v>9</v>
      </c>
      <c r="B10" s="34" t="s">
        <v>96</v>
      </c>
      <c r="C10" s="41" t="s">
        <v>8</v>
      </c>
      <c r="D10" s="34" t="s">
        <v>201</v>
      </c>
      <c r="E10" s="2" t="s">
        <v>11</v>
      </c>
      <c r="G10" s="38" t="s">
        <v>24</v>
      </c>
      <c r="H10" s="23" t="s">
        <v>304</v>
      </c>
    </row>
    <row r="11" spans="1:8" s="33" customFormat="1" ht="18" x14ac:dyDescent="0.2">
      <c r="A11" s="13">
        <v>10</v>
      </c>
      <c r="B11" s="34" t="s">
        <v>96</v>
      </c>
      <c r="C11" s="34" t="s">
        <v>6</v>
      </c>
      <c r="D11" s="34" t="s">
        <v>297</v>
      </c>
      <c r="E11" s="2" t="s">
        <v>11</v>
      </c>
      <c r="G11" s="80" t="s">
        <v>43</v>
      </c>
      <c r="H11" s="78"/>
    </row>
    <row r="12" spans="1:8" s="33" customFormat="1" ht="18" x14ac:dyDescent="0.2">
      <c r="A12" s="13">
        <v>11</v>
      </c>
      <c r="B12" s="34" t="s">
        <v>96</v>
      </c>
      <c r="C12" s="41" t="s">
        <v>8</v>
      </c>
      <c r="D12" s="34" t="s">
        <v>97</v>
      </c>
      <c r="E12" s="2" t="s">
        <v>7</v>
      </c>
      <c r="G12" s="80"/>
      <c r="H12" s="78"/>
    </row>
    <row r="13" spans="1:8" s="33" customFormat="1" ht="18.75" thickBot="1" x14ac:dyDescent="0.25">
      <c r="A13" s="13">
        <v>12</v>
      </c>
      <c r="B13" s="34" t="s">
        <v>96</v>
      </c>
      <c r="C13" s="34" t="s">
        <v>6</v>
      </c>
      <c r="D13" s="34" t="s">
        <v>298</v>
      </c>
      <c r="E13" s="2" t="s">
        <v>10</v>
      </c>
      <c r="G13" s="81"/>
      <c r="H13" s="79"/>
    </row>
    <row r="14" spans="1:8" s="33" customFormat="1" ht="18" x14ac:dyDescent="0.2">
      <c r="A14" s="13">
        <v>13</v>
      </c>
      <c r="B14" s="59" t="s">
        <v>98</v>
      </c>
      <c r="C14" s="59" t="s">
        <v>268</v>
      </c>
      <c r="D14" s="60" t="s">
        <v>61</v>
      </c>
      <c r="E14" s="61" t="s">
        <v>10</v>
      </c>
      <c r="G14" s="46"/>
      <c r="H14" s="65"/>
    </row>
    <row r="15" spans="1:8" s="33" customFormat="1" ht="18" x14ac:dyDescent="0.2">
      <c r="A15" s="13">
        <v>14</v>
      </c>
      <c r="B15" s="59" t="s">
        <v>98</v>
      </c>
      <c r="C15" s="59" t="s">
        <v>268</v>
      </c>
      <c r="D15" s="60" t="s">
        <v>62</v>
      </c>
      <c r="E15" s="61" t="s">
        <v>10</v>
      </c>
      <c r="G15" s="46"/>
      <c r="H15" s="65"/>
    </row>
    <row r="16" spans="1:8" s="33" customFormat="1" ht="18" x14ac:dyDescent="0.2">
      <c r="A16" s="13">
        <v>15</v>
      </c>
      <c r="B16" s="34" t="s">
        <v>98</v>
      </c>
      <c r="C16" s="41" t="s">
        <v>269</v>
      </c>
      <c r="D16" s="34" t="s">
        <v>303</v>
      </c>
      <c r="E16" s="2" t="s">
        <v>7</v>
      </c>
      <c r="G16" s="66"/>
      <c r="H16" s="66"/>
    </row>
    <row r="17" spans="1:8" s="33" customFormat="1" ht="18" x14ac:dyDescent="0.2">
      <c r="A17" s="13">
        <v>16</v>
      </c>
      <c r="B17" s="34" t="s">
        <v>98</v>
      </c>
      <c r="C17" s="41" t="s">
        <v>13</v>
      </c>
      <c r="D17" s="34" t="s">
        <v>299</v>
      </c>
      <c r="E17" s="2" t="s">
        <v>11</v>
      </c>
      <c r="G17" s="66"/>
      <c r="H17" s="66"/>
    </row>
    <row r="18" spans="1:8" s="33" customFormat="1" ht="18" x14ac:dyDescent="0.2">
      <c r="A18" s="13">
        <v>17</v>
      </c>
      <c r="B18" s="34" t="s">
        <v>98</v>
      </c>
      <c r="C18" s="41" t="s">
        <v>8</v>
      </c>
      <c r="D18" s="34" t="s">
        <v>188</v>
      </c>
      <c r="E18" s="2" t="s">
        <v>11</v>
      </c>
      <c r="G18" s="45"/>
      <c r="H18" s="45"/>
    </row>
    <row r="19" spans="1:8" s="33" customFormat="1" ht="18" x14ac:dyDescent="0.2">
      <c r="A19" s="13">
        <v>18</v>
      </c>
      <c r="B19" s="34" t="s">
        <v>98</v>
      </c>
      <c r="C19" s="41" t="s">
        <v>6</v>
      </c>
      <c r="D19" s="34" t="s">
        <v>189</v>
      </c>
      <c r="E19" s="2" t="s">
        <v>9</v>
      </c>
      <c r="G19" s="46"/>
      <c r="H19" s="47"/>
    </row>
    <row r="20" spans="1:8" ht="18" x14ac:dyDescent="0.2">
      <c r="A20" s="13">
        <v>19</v>
      </c>
      <c r="B20" s="59" t="s">
        <v>45</v>
      </c>
      <c r="C20" s="59" t="s">
        <v>268</v>
      </c>
      <c r="D20" s="60" t="s">
        <v>61</v>
      </c>
      <c r="E20" s="61" t="s">
        <v>10</v>
      </c>
      <c r="G20" s="46"/>
      <c r="H20" s="47"/>
    </row>
    <row r="21" spans="1:8" ht="18" x14ac:dyDescent="0.2">
      <c r="A21" s="13">
        <v>20</v>
      </c>
      <c r="B21" s="59" t="s">
        <v>45</v>
      </c>
      <c r="C21" s="59" t="s">
        <v>268</v>
      </c>
      <c r="D21" s="60" t="s">
        <v>62</v>
      </c>
      <c r="E21" s="61" t="s">
        <v>10</v>
      </c>
      <c r="G21" s="46"/>
      <c r="H21" s="47"/>
    </row>
    <row r="22" spans="1:8" s="33" customFormat="1" ht="18" x14ac:dyDescent="0.2">
      <c r="A22" s="13">
        <v>21</v>
      </c>
      <c r="B22" s="34" t="s">
        <v>45</v>
      </c>
      <c r="C22" s="34" t="s">
        <v>8</v>
      </c>
      <c r="D22" s="34" t="s">
        <v>100</v>
      </c>
      <c r="E22" s="2" t="s">
        <v>11</v>
      </c>
      <c r="G22" s="46"/>
      <c r="H22" s="47"/>
    </row>
    <row r="23" spans="1:8" s="33" customFormat="1" ht="18" x14ac:dyDescent="0.2">
      <c r="A23" s="13">
        <v>22</v>
      </c>
      <c r="B23" s="34" t="s">
        <v>45</v>
      </c>
      <c r="C23" s="34" t="s">
        <v>13</v>
      </c>
      <c r="D23" s="34" t="s">
        <v>99</v>
      </c>
      <c r="E23" s="2" t="s">
        <v>11</v>
      </c>
      <c r="G23" s="46"/>
      <c r="H23" s="47"/>
    </row>
    <row r="24" spans="1:8" s="33" customFormat="1" ht="18" x14ac:dyDescent="0.2">
      <c r="A24" s="13">
        <v>23</v>
      </c>
      <c r="B24" s="34" t="s">
        <v>45</v>
      </c>
      <c r="C24" s="34" t="s">
        <v>8</v>
      </c>
      <c r="D24" s="34" t="s">
        <v>190</v>
      </c>
      <c r="E24" s="2" t="s">
        <v>7</v>
      </c>
      <c r="G24" s="46"/>
      <c r="H24" s="47"/>
    </row>
    <row r="25" spans="1:8" s="33" customFormat="1" ht="18" x14ac:dyDescent="0.2">
      <c r="A25" s="13">
        <v>24</v>
      </c>
      <c r="B25" s="34" t="s">
        <v>45</v>
      </c>
      <c r="C25" s="34" t="s">
        <v>8</v>
      </c>
      <c r="D25" s="34" t="s">
        <v>191</v>
      </c>
      <c r="E25" s="2" t="s">
        <v>7</v>
      </c>
      <c r="G25" s="46"/>
      <c r="H25" s="47"/>
    </row>
    <row r="26" spans="1:8" s="33" customFormat="1" ht="18" x14ac:dyDescent="0.2">
      <c r="A26" s="13">
        <v>25</v>
      </c>
      <c r="B26" s="34" t="s">
        <v>192</v>
      </c>
      <c r="C26" s="34" t="s">
        <v>6</v>
      </c>
      <c r="D26" s="34" t="s">
        <v>193</v>
      </c>
      <c r="E26" s="2" t="s">
        <v>9</v>
      </c>
      <c r="G26" s="46"/>
      <c r="H26" s="47"/>
    </row>
    <row r="27" spans="1:8" s="33" customFormat="1" ht="18" x14ac:dyDescent="0.2">
      <c r="A27" s="13">
        <v>26</v>
      </c>
      <c r="B27" s="34" t="s">
        <v>192</v>
      </c>
      <c r="C27" s="34" t="s">
        <v>6</v>
      </c>
      <c r="D27" s="34" t="s">
        <v>194</v>
      </c>
      <c r="E27" s="2" t="s">
        <v>9</v>
      </c>
      <c r="G27" s="46"/>
      <c r="H27" s="47"/>
    </row>
    <row r="28" spans="1:8" s="33" customFormat="1" ht="18" x14ac:dyDescent="0.2">
      <c r="A28" s="13">
        <v>27</v>
      </c>
      <c r="B28" s="59" t="s">
        <v>195</v>
      </c>
      <c r="C28" s="59" t="s">
        <v>268</v>
      </c>
      <c r="D28" s="60" t="s">
        <v>61</v>
      </c>
      <c r="E28" s="61" t="s">
        <v>10</v>
      </c>
      <c r="G28" s="46"/>
      <c r="H28" s="47"/>
    </row>
    <row r="29" spans="1:8" s="33" customFormat="1" ht="18" x14ac:dyDescent="0.2">
      <c r="A29" s="13">
        <v>28</v>
      </c>
      <c r="B29" s="59" t="s">
        <v>195</v>
      </c>
      <c r="C29" s="59" t="s">
        <v>268</v>
      </c>
      <c r="D29" s="60" t="s">
        <v>62</v>
      </c>
      <c r="E29" s="61" t="s">
        <v>10</v>
      </c>
      <c r="G29" s="46"/>
      <c r="H29" s="47"/>
    </row>
    <row r="30" spans="1:8" s="33" customFormat="1" ht="18" x14ac:dyDescent="0.2">
      <c r="A30" s="13">
        <v>29</v>
      </c>
      <c r="B30" s="34" t="s">
        <v>195</v>
      </c>
      <c r="C30" s="34" t="s">
        <v>8</v>
      </c>
      <c r="D30" s="34" t="s">
        <v>196</v>
      </c>
      <c r="E30" s="2" t="s">
        <v>10</v>
      </c>
      <c r="G30" s="46"/>
      <c r="H30" s="47"/>
    </row>
    <row r="31" spans="1:8" s="33" customFormat="1" ht="18" x14ac:dyDescent="0.2">
      <c r="A31" s="13">
        <v>30</v>
      </c>
      <c r="B31" s="34" t="s">
        <v>195</v>
      </c>
      <c r="C31" s="34" t="s">
        <v>13</v>
      </c>
      <c r="D31" s="34" t="s">
        <v>299</v>
      </c>
      <c r="E31" s="2" t="s">
        <v>11</v>
      </c>
      <c r="G31" s="46"/>
      <c r="H31" s="47"/>
    </row>
    <row r="32" spans="1:8" s="33" customFormat="1" ht="18" x14ac:dyDescent="0.2">
      <c r="A32" s="13">
        <v>31</v>
      </c>
      <c r="B32" s="34" t="s">
        <v>195</v>
      </c>
      <c r="C32" s="34" t="s">
        <v>13</v>
      </c>
      <c r="D32" s="34" t="s">
        <v>197</v>
      </c>
      <c r="E32" s="2" t="s">
        <v>11</v>
      </c>
      <c r="G32" s="46"/>
      <c r="H32" s="47"/>
    </row>
    <row r="33" spans="1:8" s="33" customFormat="1" ht="18" x14ac:dyDescent="0.2">
      <c r="A33" s="13">
        <v>32</v>
      </c>
      <c r="B33" s="59" t="s">
        <v>302</v>
      </c>
      <c r="C33" s="59" t="s">
        <v>268</v>
      </c>
      <c r="D33" s="60" t="s">
        <v>61</v>
      </c>
      <c r="E33" s="61" t="s">
        <v>10</v>
      </c>
      <c r="G33" s="46"/>
      <c r="H33" s="47"/>
    </row>
    <row r="34" spans="1:8" s="33" customFormat="1" ht="18" x14ac:dyDescent="0.2">
      <c r="A34" s="13">
        <v>33</v>
      </c>
      <c r="B34" s="59" t="s">
        <v>302</v>
      </c>
      <c r="C34" s="59" t="s">
        <v>268</v>
      </c>
      <c r="D34" s="60" t="s">
        <v>62</v>
      </c>
      <c r="E34" s="61" t="s">
        <v>10</v>
      </c>
      <c r="G34" s="46"/>
      <c r="H34" s="47"/>
    </row>
    <row r="35" spans="1:8" s="33" customFormat="1" ht="18" x14ac:dyDescent="0.2">
      <c r="A35" s="13">
        <v>34</v>
      </c>
      <c r="B35" s="34" t="s">
        <v>302</v>
      </c>
      <c r="C35" s="34" t="s">
        <v>13</v>
      </c>
      <c r="D35" s="34" t="s">
        <v>299</v>
      </c>
      <c r="E35" s="2" t="s">
        <v>11</v>
      </c>
      <c r="G35" s="46"/>
      <c r="H35" s="47"/>
    </row>
    <row r="36" spans="1:8" s="33" customFormat="1" ht="18" x14ac:dyDescent="0.2">
      <c r="A36" s="13">
        <v>35</v>
      </c>
      <c r="B36" s="34" t="s">
        <v>302</v>
      </c>
      <c r="C36" s="34" t="s">
        <v>6</v>
      </c>
      <c r="D36" s="34" t="s">
        <v>301</v>
      </c>
      <c r="E36" s="2" t="s">
        <v>9</v>
      </c>
      <c r="G36" s="46"/>
      <c r="H36" s="47"/>
    </row>
    <row r="37" spans="1:8" s="33" customFormat="1" ht="18" x14ac:dyDescent="0.2">
      <c r="A37" s="13">
        <v>36</v>
      </c>
      <c r="B37" s="34" t="s">
        <v>302</v>
      </c>
      <c r="C37" s="34" t="s">
        <v>6</v>
      </c>
      <c r="D37" s="34" t="s">
        <v>300</v>
      </c>
      <c r="E37" s="2" t="s">
        <v>11</v>
      </c>
      <c r="G37" s="46"/>
      <c r="H37" s="47"/>
    </row>
    <row r="38" spans="1:8" s="33" customFormat="1" ht="18" x14ac:dyDescent="0.2">
      <c r="A38" s="13">
        <v>37</v>
      </c>
      <c r="B38" s="34" t="s">
        <v>104</v>
      </c>
      <c r="C38" s="34" t="s">
        <v>269</v>
      </c>
      <c r="D38" s="34" t="s">
        <v>101</v>
      </c>
      <c r="E38" s="2" t="s">
        <v>11</v>
      </c>
      <c r="G38" s="46"/>
      <c r="H38" s="47"/>
    </row>
    <row r="39" spans="1:8" s="33" customFormat="1" ht="18" x14ac:dyDescent="0.2">
      <c r="A39" s="13">
        <v>38</v>
      </c>
      <c r="B39" s="34" t="s">
        <v>104</v>
      </c>
      <c r="C39" s="34" t="s">
        <v>13</v>
      </c>
      <c r="D39" s="34" t="s">
        <v>102</v>
      </c>
      <c r="E39" s="2" t="s">
        <v>11</v>
      </c>
      <c r="G39"/>
      <c r="H39"/>
    </row>
    <row r="40" spans="1:8" s="33" customFormat="1" ht="18" x14ac:dyDescent="0.2">
      <c r="A40" s="13">
        <v>39</v>
      </c>
      <c r="B40" s="34" t="s">
        <v>104</v>
      </c>
      <c r="C40" s="34" t="s">
        <v>6</v>
      </c>
      <c r="D40" s="34" t="s">
        <v>198</v>
      </c>
      <c r="E40" s="2" t="s">
        <v>7</v>
      </c>
      <c r="G40"/>
      <c r="H40"/>
    </row>
    <row r="41" spans="1:8" s="33" customFormat="1" ht="18" x14ac:dyDescent="0.2">
      <c r="A41" s="13">
        <v>40</v>
      </c>
      <c r="B41" s="59" t="s">
        <v>14</v>
      </c>
      <c r="C41" s="59" t="s">
        <v>268</v>
      </c>
      <c r="D41" s="60" t="s">
        <v>61</v>
      </c>
      <c r="E41" s="61" t="s">
        <v>10</v>
      </c>
      <c r="G41"/>
      <c r="H41"/>
    </row>
    <row r="42" spans="1:8" s="33" customFormat="1" ht="18" x14ac:dyDescent="0.2">
      <c r="A42" s="13">
        <v>41</v>
      </c>
      <c r="B42" s="59" t="s">
        <v>14</v>
      </c>
      <c r="C42" s="59" t="s">
        <v>268</v>
      </c>
      <c r="D42" s="60" t="s">
        <v>62</v>
      </c>
      <c r="E42" s="61" t="s">
        <v>10</v>
      </c>
    </row>
    <row r="43" spans="1:8" ht="18" x14ac:dyDescent="0.2">
      <c r="A43" s="13">
        <v>42</v>
      </c>
      <c r="B43" s="1" t="s">
        <v>14</v>
      </c>
      <c r="C43" s="34" t="s">
        <v>13</v>
      </c>
      <c r="D43" s="1" t="s">
        <v>48</v>
      </c>
      <c r="E43" s="2" t="s">
        <v>10</v>
      </c>
      <c r="G43" s="33"/>
      <c r="H43" s="33"/>
    </row>
    <row r="44" spans="1:8" ht="18" x14ac:dyDescent="0.2">
      <c r="A44" s="13">
        <v>43</v>
      </c>
      <c r="B44" s="34" t="s">
        <v>14</v>
      </c>
      <c r="C44" s="34" t="s">
        <v>13</v>
      </c>
      <c r="D44" s="7" t="s">
        <v>49</v>
      </c>
      <c r="E44" s="2" t="s">
        <v>10</v>
      </c>
    </row>
    <row r="45" spans="1:8" ht="18" x14ac:dyDescent="0.2">
      <c r="A45" s="13">
        <v>44</v>
      </c>
      <c r="B45" s="34" t="s">
        <v>14</v>
      </c>
      <c r="C45" s="34" t="s">
        <v>6</v>
      </c>
      <c r="D45" s="35" t="s">
        <v>20</v>
      </c>
      <c r="E45" s="2" t="s">
        <v>10</v>
      </c>
    </row>
    <row r="46" spans="1:8" ht="18" x14ac:dyDescent="0.2">
      <c r="A46" s="13">
        <v>45</v>
      </c>
      <c r="B46" s="34" t="s">
        <v>14</v>
      </c>
      <c r="C46" s="34" t="s">
        <v>6</v>
      </c>
      <c r="D46" s="35" t="s">
        <v>50</v>
      </c>
      <c r="E46" s="2" t="s">
        <v>10</v>
      </c>
    </row>
    <row r="47" spans="1:8" ht="18" x14ac:dyDescent="0.2">
      <c r="A47" s="13">
        <v>46</v>
      </c>
      <c r="B47" s="34" t="s">
        <v>14</v>
      </c>
      <c r="C47" s="34" t="s">
        <v>8</v>
      </c>
      <c r="D47" s="35" t="s">
        <v>51</v>
      </c>
      <c r="E47" s="2" t="s">
        <v>10</v>
      </c>
    </row>
    <row r="48" spans="1:8" ht="18" x14ac:dyDescent="0.2">
      <c r="A48" s="13">
        <v>47</v>
      </c>
      <c r="B48" s="34" t="s">
        <v>14</v>
      </c>
      <c r="C48" s="34" t="s">
        <v>8</v>
      </c>
      <c r="D48" s="35" t="s">
        <v>52</v>
      </c>
      <c r="E48" s="2" t="s">
        <v>10</v>
      </c>
    </row>
    <row r="49" spans="1:8" ht="18" x14ac:dyDescent="0.2">
      <c r="A49" s="13">
        <v>48</v>
      </c>
      <c r="B49" s="34" t="s">
        <v>14</v>
      </c>
      <c r="C49" s="34" t="s">
        <v>8</v>
      </c>
      <c r="D49" s="35" t="s">
        <v>53</v>
      </c>
      <c r="E49" s="2" t="s">
        <v>10</v>
      </c>
      <c r="G49" s="66"/>
      <c r="H49" s="66"/>
    </row>
    <row r="50" spans="1:8" ht="18" customHeight="1" x14ac:dyDescent="0.2">
      <c r="A50" s="13">
        <v>49</v>
      </c>
      <c r="B50" s="34" t="s">
        <v>14</v>
      </c>
      <c r="C50" s="34" t="s">
        <v>8</v>
      </c>
      <c r="D50" s="35" t="s">
        <v>54</v>
      </c>
      <c r="E50" s="2" t="s">
        <v>10</v>
      </c>
      <c r="G50" s="46"/>
      <c r="H50" s="65"/>
    </row>
    <row r="51" spans="1:8" s="33" customFormat="1" ht="18" customHeight="1" x14ac:dyDescent="0.2">
      <c r="A51" s="13">
        <v>50</v>
      </c>
      <c r="B51" s="34" t="s">
        <v>14</v>
      </c>
      <c r="C51" s="41" t="s">
        <v>6</v>
      </c>
      <c r="D51" s="41" t="s">
        <v>55</v>
      </c>
      <c r="E51" s="2" t="s">
        <v>10</v>
      </c>
      <c r="G51" s="46"/>
      <c r="H51" s="65"/>
    </row>
    <row r="52" spans="1:8" s="33" customFormat="1" ht="18" customHeight="1" x14ac:dyDescent="0.2">
      <c r="A52" s="13">
        <v>51</v>
      </c>
      <c r="B52" s="34" t="s">
        <v>14</v>
      </c>
      <c r="C52" s="41" t="s">
        <v>6</v>
      </c>
      <c r="D52" s="34" t="s">
        <v>56</v>
      </c>
      <c r="E52" s="2" t="s">
        <v>10</v>
      </c>
      <c r="G52" s="46"/>
      <c r="H52" s="65"/>
    </row>
    <row r="53" spans="1:8" s="33" customFormat="1" ht="18" customHeight="1" x14ac:dyDescent="0.2">
      <c r="A53" s="13">
        <v>52</v>
      </c>
      <c r="B53" s="34" t="s">
        <v>14</v>
      </c>
      <c r="C53" s="34" t="s">
        <v>13</v>
      </c>
      <c r="D53" s="34" t="s">
        <v>299</v>
      </c>
      <c r="E53" s="2" t="s">
        <v>11</v>
      </c>
      <c r="G53" s="46"/>
      <c r="H53" s="65"/>
    </row>
    <row r="54" spans="1:8" ht="18" x14ac:dyDescent="0.2">
      <c r="A54" s="13">
        <v>53</v>
      </c>
      <c r="B54" s="34" t="s">
        <v>14</v>
      </c>
      <c r="C54" s="34" t="s">
        <v>6</v>
      </c>
      <c r="D54" s="34" t="s">
        <v>200</v>
      </c>
      <c r="E54" s="2" t="s">
        <v>11</v>
      </c>
      <c r="G54" s="46"/>
      <c r="H54" s="65"/>
    </row>
    <row r="55" spans="1:8" ht="18" x14ac:dyDescent="0.2">
      <c r="A55" s="13">
        <v>54</v>
      </c>
      <c r="B55" s="34" t="s">
        <v>14</v>
      </c>
      <c r="C55" s="34" t="s">
        <v>6</v>
      </c>
      <c r="D55" s="34" t="s">
        <v>199</v>
      </c>
      <c r="E55" s="2" t="s">
        <v>11</v>
      </c>
      <c r="G55" s="46"/>
      <c r="H55" s="65"/>
    </row>
    <row r="56" spans="1:8" ht="18" x14ac:dyDescent="0.2">
      <c r="A56" s="13">
        <v>55</v>
      </c>
      <c r="B56" s="59" t="s">
        <v>103</v>
      </c>
      <c r="C56" s="59" t="s">
        <v>268</v>
      </c>
      <c r="D56" s="60" t="s">
        <v>61</v>
      </c>
      <c r="E56" s="61" t="s">
        <v>10</v>
      </c>
      <c r="G56" s="46"/>
      <c r="H56" s="65"/>
    </row>
    <row r="57" spans="1:8" ht="18" x14ac:dyDescent="0.2">
      <c r="A57" s="13">
        <v>56</v>
      </c>
      <c r="B57" s="1" t="s">
        <v>103</v>
      </c>
      <c r="C57" s="34" t="s">
        <v>13</v>
      </c>
      <c r="D57" s="34" t="s">
        <v>299</v>
      </c>
      <c r="E57" s="2" t="s">
        <v>11</v>
      </c>
      <c r="G57" s="33"/>
      <c r="H57" s="33"/>
    </row>
    <row r="58" spans="1:8" s="33" customFormat="1" ht="18" x14ac:dyDescent="0.2">
      <c r="A58" s="49" t="s">
        <v>12</v>
      </c>
      <c r="B58" s="50">
        <f>SUBTOTAL(103,Table2[انجمن علمی])</f>
        <v>56</v>
      </c>
      <c r="C58" s="50">
        <f>SUBTOTAL(103,Table2[نوع برنامه])</f>
        <v>56</v>
      </c>
      <c r="D58" s="50">
        <f>SUBTOTAL(103,Table2[عنوان برنامه])</f>
        <v>56</v>
      </c>
      <c r="E58" s="51">
        <f>SUBTOTAL(103,Table2[گستره برنامه])</f>
        <v>56</v>
      </c>
    </row>
    <row r="59" spans="1:8" s="33" customFormat="1" x14ac:dyDescent="0.2">
      <c r="A59"/>
      <c r="B59"/>
      <c r="C59"/>
      <c r="D59"/>
      <c r="E59"/>
      <c r="G59"/>
      <c r="H59"/>
    </row>
    <row r="60" spans="1:8" s="33" customFormat="1" x14ac:dyDescent="0.2">
      <c r="A60"/>
      <c r="B60"/>
      <c r="C60"/>
      <c r="D60"/>
      <c r="E60"/>
      <c r="G60"/>
      <c r="H60"/>
    </row>
    <row r="131" spans="1:8" x14ac:dyDescent="0.2">
      <c r="G131" s="33"/>
      <c r="H131" s="33"/>
    </row>
    <row r="132" spans="1:8" x14ac:dyDescent="0.2">
      <c r="G132" s="33"/>
      <c r="H132" s="33"/>
    </row>
    <row r="133" spans="1:8" x14ac:dyDescent="0.2">
      <c r="G133" s="33"/>
      <c r="H133" s="33"/>
    </row>
    <row r="134" spans="1:8" s="33" customFormat="1" x14ac:dyDescent="0.2">
      <c r="A134"/>
      <c r="B134"/>
      <c r="C134"/>
      <c r="D134"/>
      <c r="E134"/>
    </row>
    <row r="135" spans="1:8" s="33" customFormat="1" x14ac:dyDescent="0.2">
      <c r="A135"/>
      <c r="B135"/>
      <c r="C135"/>
      <c r="D135"/>
      <c r="E135"/>
      <c r="G135"/>
      <c r="H135"/>
    </row>
    <row r="136" spans="1:8" s="33" customFormat="1" x14ac:dyDescent="0.2">
      <c r="A136"/>
      <c r="B136"/>
      <c r="C136"/>
      <c r="D136"/>
      <c r="E136"/>
      <c r="G136"/>
      <c r="H136"/>
    </row>
    <row r="137" spans="1:8" s="33" customFormat="1" x14ac:dyDescent="0.2">
      <c r="A137"/>
      <c r="B137"/>
      <c r="C137"/>
      <c r="D137"/>
      <c r="E137"/>
      <c r="G137"/>
      <c r="H137"/>
    </row>
  </sheetData>
  <mergeCells count="2">
    <mergeCell ref="G11:G13"/>
    <mergeCell ref="H11:H1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1:H33"/>
  <sheetViews>
    <sheetView rightToLeft="1" topLeftCell="A10" workbookViewId="0">
      <selection activeCell="D28" sqref="D28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G1" s="15" t="s">
        <v>30</v>
      </c>
      <c r="H1" s="16" t="s">
        <v>31</v>
      </c>
    </row>
    <row r="2" spans="1:8" ht="18" x14ac:dyDescent="0.2">
      <c r="A2" s="14">
        <v>1</v>
      </c>
      <c r="B2" s="59" t="s">
        <v>15</v>
      </c>
      <c r="C2" s="59" t="s">
        <v>268</v>
      </c>
      <c r="D2" s="59" t="s">
        <v>57</v>
      </c>
      <c r="E2" s="59" t="s">
        <v>10</v>
      </c>
      <c r="G2" s="38" t="s">
        <v>21</v>
      </c>
      <c r="H2" s="20">
        <v>8</v>
      </c>
    </row>
    <row r="3" spans="1:8" s="33" customFormat="1" ht="18" x14ac:dyDescent="0.2">
      <c r="A3" s="36">
        <v>2</v>
      </c>
      <c r="B3" s="59" t="s">
        <v>15</v>
      </c>
      <c r="C3" s="59" t="s">
        <v>268</v>
      </c>
      <c r="D3" s="59" t="s">
        <v>105</v>
      </c>
      <c r="E3" s="59" t="s">
        <v>10</v>
      </c>
      <c r="G3" s="38" t="s">
        <v>27</v>
      </c>
      <c r="H3" s="20">
        <f>E30</f>
        <v>28</v>
      </c>
    </row>
    <row r="4" spans="1:8" s="33" customFormat="1" ht="18" x14ac:dyDescent="0.2">
      <c r="A4" s="36">
        <v>3</v>
      </c>
      <c r="B4" s="34" t="s">
        <v>15</v>
      </c>
      <c r="C4" s="34" t="s">
        <v>6</v>
      </c>
      <c r="D4" s="34" t="s">
        <v>203</v>
      </c>
      <c r="E4" s="2" t="s">
        <v>9</v>
      </c>
      <c r="G4" s="38" t="s">
        <v>26</v>
      </c>
      <c r="H4" s="20">
        <v>1</v>
      </c>
    </row>
    <row r="5" spans="1:8" s="33" customFormat="1" ht="18" x14ac:dyDescent="0.2">
      <c r="A5" s="36">
        <v>4</v>
      </c>
      <c r="B5" s="34" t="s">
        <v>204</v>
      </c>
      <c r="C5" s="34" t="s">
        <v>8</v>
      </c>
      <c r="D5" s="34" t="s">
        <v>205</v>
      </c>
      <c r="E5" s="34" t="s">
        <v>7</v>
      </c>
      <c r="G5" s="38" t="s">
        <v>25</v>
      </c>
      <c r="H5" s="20">
        <v>0</v>
      </c>
    </row>
    <row r="6" spans="1:8" s="33" customFormat="1" ht="18" x14ac:dyDescent="0.2">
      <c r="A6" s="36">
        <v>5</v>
      </c>
      <c r="B6" s="59" t="s">
        <v>106</v>
      </c>
      <c r="C6" s="59" t="s">
        <v>268</v>
      </c>
      <c r="D6" s="59" t="s">
        <v>46</v>
      </c>
      <c r="E6" s="59" t="s">
        <v>10</v>
      </c>
      <c r="G6" s="38" t="s">
        <v>29</v>
      </c>
      <c r="H6" s="20">
        <v>0</v>
      </c>
    </row>
    <row r="7" spans="1:8" s="33" customFormat="1" ht="18" x14ac:dyDescent="0.2">
      <c r="A7" s="36">
        <v>6</v>
      </c>
      <c r="B7" s="59" t="s">
        <v>106</v>
      </c>
      <c r="C7" s="59" t="s">
        <v>268</v>
      </c>
      <c r="D7" s="59" t="s">
        <v>47</v>
      </c>
      <c r="E7" s="59" t="s">
        <v>10</v>
      </c>
      <c r="G7" s="38" t="s">
        <v>28</v>
      </c>
      <c r="H7" s="20">
        <v>0</v>
      </c>
    </row>
    <row r="8" spans="1:8" s="33" customFormat="1" ht="18" x14ac:dyDescent="0.2">
      <c r="A8" s="36">
        <v>7</v>
      </c>
      <c r="B8" s="34" t="s">
        <v>106</v>
      </c>
      <c r="C8" s="34" t="s">
        <v>269</v>
      </c>
      <c r="D8" s="34" t="s">
        <v>107</v>
      </c>
      <c r="E8" s="34" t="s">
        <v>7</v>
      </c>
      <c r="G8" s="38" t="s">
        <v>22</v>
      </c>
      <c r="H8" s="20">
        <v>7</v>
      </c>
    </row>
    <row r="9" spans="1:8" s="33" customFormat="1" ht="18" x14ac:dyDescent="0.2">
      <c r="A9" s="36">
        <v>8</v>
      </c>
      <c r="B9" s="34" t="s">
        <v>106</v>
      </c>
      <c r="C9" s="34" t="s">
        <v>8</v>
      </c>
      <c r="D9" s="34" t="s">
        <v>108</v>
      </c>
      <c r="E9" s="34" t="s">
        <v>7</v>
      </c>
      <c r="G9" s="38" t="s">
        <v>23</v>
      </c>
      <c r="H9" s="20">
        <v>1</v>
      </c>
    </row>
    <row r="10" spans="1:8" s="33" customFormat="1" ht="18" x14ac:dyDescent="0.2">
      <c r="A10" s="36">
        <v>9</v>
      </c>
      <c r="B10" s="34" t="s">
        <v>111</v>
      </c>
      <c r="C10" s="34" t="s">
        <v>6</v>
      </c>
      <c r="D10" s="34" t="s">
        <v>112</v>
      </c>
      <c r="E10" s="34" t="s">
        <v>7</v>
      </c>
      <c r="G10" s="38" t="s">
        <v>24</v>
      </c>
      <c r="H10" s="23" t="s">
        <v>308</v>
      </c>
    </row>
    <row r="11" spans="1:8" s="33" customFormat="1" ht="18" x14ac:dyDescent="0.2">
      <c r="A11" s="36">
        <v>10</v>
      </c>
      <c r="B11" s="34" t="s">
        <v>111</v>
      </c>
      <c r="C11" s="34" t="s">
        <v>269</v>
      </c>
      <c r="D11" s="34" t="s">
        <v>109</v>
      </c>
      <c r="E11" s="34" t="s">
        <v>7</v>
      </c>
      <c r="G11" s="82" t="s">
        <v>43</v>
      </c>
      <c r="H11" s="85"/>
    </row>
    <row r="12" spans="1:8" ht="18" x14ac:dyDescent="0.2">
      <c r="A12" s="36">
        <v>11</v>
      </c>
      <c r="B12" s="52" t="s">
        <v>111</v>
      </c>
      <c r="C12" s="52" t="s">
        <v>268</v>
      </c>
      <c r="D12" s="52" t="s">
        <v>305</v>
      </c>
      <c r="E12" s="54" t="s">
        <v>9</v>
      </c>
      <c r="G12" s="83"/>
      <c r="H12" s="86"/>
    </row>
    <row r="13" spans="1:8" s="33" customFormat="1" ht="18" x14ac:dyDescent="0.2">
      <c r="A13" s="36">
        <v>12</v>
      </c>
      <c r="B13" s="34" t="s">
        <v>111</v>
      </c>
      <c r="C13" s="34" t="s">
        <v>6</v>
      </c>
      <c r="D13" s="34" t="s">
        <v>325</v>
      </c>
      <c r="E13" s="34" t="s">
        <v>7</v>
      </c>
      <c r="G13" s="83"/>
      <c r="H13" s="86"/>
    </row>
    <row r="14" spans="1:8" ht="18" x14ac:dyDescent="0.2">
      <c r="A14" s="36">
        <v>13</v>
      </c>
      <c r="B14" s="59" t="s">
        <v>16</v>
      </c>
      <c r="C14" s="59" t="s">
        <v>268</v>
      </c>
      <c r="D14" s="59" t="s">
        <v>46</v>
      </c>
      <c r="E14" s="59" t="s">
        <v>10</v>
      </c>
      <c r="G14" s="83"/>
      <c r="H14" s="86"/>
    </row>
    <row r="15" spans="1:8" s="33" customFormat="1" ht="18.75" thickBot="1" x14ac:dyDescent="0.25">
      <c r="A15" s="36">
        <v>14</v>
      </c>
      <c r="B15" s="59" t="s">
        <v>16</v>
      </c>
      <c r="C15" s="59" t="s">
        <v>268</v>
      </c>
      <c r="D15" s="59" t="s">
        <v>47</v>
      </c>
      <c r="E15" s="59" t="s">
        <v>10</v>
      </c>
      <c r="G15" s="84"/>
      <c r="H15" s="87"/>
    </row>
    <row r="16" spans="1:8" s="33" customFormat="1" ht="18" x14ac:dyDescent="0.2">
      <c r="A16" s="36">
        <v>15</v>
      </c>
      <c r="B16" s="34" t="s">
        <v>16</v>
      </c>
      <c r="C16" s="34" t="s">
        <v>8</v>
      </c>
      <c r="D16" s="34" t="s">
        <v>110</v>
      </c>
      <c r="E16" s="34" t="s">
        <v>11</v>
      </c>
      <c r="G16"/>
      <c r="H16"/>
    </row>
    <row r="17" spans="1:8" ht="18" x14ac:dyDescent="0.2">
      <c r="A17" s="36">
        <v>16</v>
      </c>
      <c r="B17" s="34" t="s">
        <v>16</v>
      </c>
      <c r="C17" s="34" t="s">
        <v>8</v>
      </c>
      <c r="D17" s="34" t="s">
        <v>206</v>
      </c>
      <c r="E17" s="34" t="s">
        <v>11</v>
      </c>
    </row>
    <row r="18" spans="1:8" ht="18" x14ac:dyDescent="0.2">
      <c r="A18" s="36">
        <v>17</v>
      </c>
      <c r="B18" s="34" t="s">
        <v>17</v>
      </c>
      <c r="C18" s="34" t="s">
        <v>6</v>
      </c>
      <c r="D18" s="34" t="s">
        <v>58</v>
      </c>
      <c r="E18" s="34" t="s">
        <v>7</v>
      </c>
    </row>
    <row r="19" spans="1:8" ht="18" x14ac:dyDescent="0.2">
      <c r="A19" s="36">
        <v>18</v>
      </c>
      <c r="B19" s="34" t="s">
        <v>17</v>
      </c>
      <c r="C19" s="34" t="s">
        <v>8</v>
      </c>
      <c r="D19" s="34" t="s">
        <v>306</v>
      </c>
      <c r="E19" s="34" t="s">
        <v>7</v>
      </c>
    </row>
    <row r="20" spans="1:8" ht="18" x14ac:dyDescent="0.2">
      <c r="A20" s="36">
        <v>19</v>
      </c>
      <c r="B20" s="34" t="s">
        <v>17</v>
      </c>
      <c r="C20" s="34" t="s">
        <v>8</v>
      </c>
      <c r="D20" s="34" t="s">
        <v>307</v>
      </c>
      <c r="E20" s="34" t="s">
        <v>9</v>
      </c>
    </row>
    <row r="21" spans="1:8" ht="18" x14ac:dyDescent="0.2">
      <c r="A21" s="36">
        <v>20</v>
      </c>
      <c r="B21" s="34" t="s">
        <v>17</v>
      </c>
      <c r="C21" s="34" t="s">
        <v>8</v>
      </c>
      <c r="D21" s="34" t="s">
        <v>207</v>
      </c>
      <c r="E21" s="34" t="s">
        <v>11</v>
      </c>
    </row>
    <row r="22" spans="1:8" ht="18" x14ac:dyDescent="0.2">
      <c r="A22" s="36">
        <v>21</v>
      </c>
      <c r="B22" s="34" t="s">
        <v>17</v>
      </c>
      <c r="C22" s="34" t="s">
        <v>8</v>
      </c>
      <c r="D22" s="34" t="s">
        <v>208</v>
      </c>
      <c r="E22" s="34" t="s">
        <v>11</v>
      </c>
    </row>
    <row r="23" spans="1:8" ht="18" x14ac:dyDescent="0.2">
      <c r="A23" s="36">
        <v>22</v>
      </c>
      <c r="B23" s="34" t="s">
        <v>17</v>
      </c>
      <c r="C23" s="34" t="s">
        <v>8</v>
      </c>
      <c r="D23" s="34" t="s">
        <v>209</v>
      </c>
      <c r="E23" s="34" t="s">
        <v>11</v>
      </c>
    </row>
    <row r="24" spans="1:8" ht="18" x14ac:dyDescent="0.2">
      <c r="A24" s="36">
        <v>23</v>
      </c>
      <c r="B24" s="34" t="s">
        <v>17</v>
      </c>
      <c r="C24" s="34" t="s">
        <v>8</v>
      </c>
      <c r="D24" s="34" t="s">
        <v>210</v>
      </c>
      <c r="E24" s="34" t="s">
        <v>11</v>
      </c>
    </row>
    <row r="25" spans="1:8" ht="18" x14ac:dyDescent="0.2">
      <c r="A25" s="36">
        <v>24</v>
      </c>
      <c r="B25" s="34" t="s">
        <v>17</v>
      </c>
      <c r="C25" s="34" t="s">
        <v>212</v>
      </c>
      <c r="D25" s="34" t="s">
        <v>211</v>
      </c>
      <c r="E25" s="34" t="s">
        <v>10</v>
      </c>
    </row>
    <row r="26" spans="1:8" ht="18" x14ac:dyDescent="0.2">
      <c r="A26" s="36">
        <v>25</v>
      </c>
      <c r="B26" s="59" t="s">
        <v>213</v>
      </c>
      <c r="C26" s="59" t="s">
        <v>268</v>
      </c>
      <c r="D26" s="59" t="s">
        <v>214</v>
      </c>
      <c r="E26" s="59" t="s">
        <v>10</v>
      </c>
    </row>
    <row r="27" spans="1:8" s="33" customFormat="1" ht="18" x14ac:dyDescent="0.2">
      <c r="A27" s="36">
        <v>26</v>
      </c>
      <c r="B27" s="34" t="s">
        <v>213</v>
      </c>
      <c r="C27" s="34" t="s">
        <v>8</v>
      </c>
      <c r="D27" s="34" t="s">
        <v>324</v>
      </c>
      <c r="E27" s="34" t="s">
        <v>9</v>
      </c>
    </row>
    <row r="28" spans="1:8" ht="18" x14ac:dyDescent="0.2">
      <c r="A28" s="36">
        <v>27</v>
      </c>
      <c r="B28" s="59" t="s">
        <v>213</v>
      </c>
      <c r="C28" s="59" t="s">
        <v>268</v>
      </c>
      <c r="D28" s="59" t="s">
        <v>215</v>
      </c>
      <c r="E28" s="59" t="s">
        <v>10</v>
      </c>
      <c r="G28" s="33"/>
      <c r="H28" s="33"/>
    </row>
    <row r="29" spans="1:8" s="33" customFormat="1" ht="18" x14ac:dyDescent="0.2">
      <c r="A29" s="36">
        <v>28</v>
      </c>
      <c r="B29" s="59" t="s">
        <v>213</v>
      </c>
      <c r="C29" s="59" t="s">
        <v>268</v>
      </c>
      <c r="D29" s="59" t="s">
        <v>216</v>
      </c>
      <c r="E29" s="59" t="s">
        <v>10</v>
      </c>
    </row>
    <row r="30" spans="1:8" s="33" customFormat="1" ht="18" x14ac:dyDescent="0.2">
      <c r="A30" s="74" t="s">
        <v>12</v>
      </c>
      <c r="B30" s="75">
        <f>SUBTOTAL(103,Table3[انجمن علمی])</f>
        <v>28</v>
      </c>
      <c r="C30" s="75">
        <f>SUBTOTAL(103,Table3[نوع برنامه])</f>
        <v>28</v>
      </c>
      <c r="D30" s="75">
        <f>SUBTOTAL(103,Table3[عنوان برنامه])</f>
        <v>28</v>
      </c>
      <c r="E30" s="75">
        <f>SUBTOTAL(103,Table3[گستره برنامه])</f>
        <v>28</v>
      </c>
    </row>
    <row r="31" spans="1:8" s="33" customFormat="1" x14ac:dyDescent="0.2">
      <c r="A31"/>
      <c r="B31"/>
      <c r="C31"/>
      <c r="D31"/>
      <c r="E31"/>
      <c r="G31"/>
      <c r="H31"/>
    </row>
    <row r="32" spans="1:8" s="33" customFormat="1" x14ac:dyDescent="0.2">
      <c r="A32"/>
      <c r="B32"/>
      <c r="C32"/>
      <c r="D32"/>
      <c r="E32"/>
      <c r="G32"/>
      <c r="H32"/>
    </row>
    <row r="33" spans="1:8" s="33" customFormat="1" x14ac:dyDescent="0.2">
      <c r="A33"/>
      <c r="B33"/>
      <c r="C33"/>
      <c r="D33"/>
      <c r="E33"/>
      <c r="G33"/>
      <c r="H33"/>
    </row>
  </sheetData>
  <mergeCells count="2">
    <mergeCell ref="G11:G15"/>
    <mergeCell ref="H11:H1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/>
  </sheetPr>
  <dimension ref="A1:H52"/>
  <sheetViews>
    <sheetView rightToLeft="1" topLeftCell="A28" workbookViewId="0">
      <selection activeCell="D49" sqref="D49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</cols>
  <sheetData>
    <row r="1" spans="1:8" ht="18" x14ac:dyDescent="0.2">
      <c r="A1" s="11" t="s">
        <v>0</v>
      </c>
      <c r="B1" s="12" t="s">
        <v>1</v>
      </c>
      <c r="C1" s="12" t="s">
        <v>2</v>
      </c>
      <c r="D1" s="12" t="s">
        <v>3</v>
      </c>
      <c r="E1" s="17" t="s">
        <v>4</v>
      </c>
      <c r="G1" s="15" t="s">
        <v>30</v>
      </c>
      <c r="H1" s="16" t="s">
        <v>31</v>
      </c>
    </row>
    <row r="2" spans="1:8" s="33" customFormat="1" ht="18" x14ac:dyDescent="0.2">
      <c r="A2" s="13">
        <v>1</v>
      </c>
      <c r="B2" s="34" t="s">
        <v>217</v>
      </c>
      <c r="C2" s="34" t="s">
        <v>269</v>
      </c>
      <c r="D2" s="34" t="s">
        <v>218</v>
      </c>
      <c r="E2" s="2" t="s">
        <v>7</v>
      </c>
      <c r="G2" s="38" t="s">
        <v>21</v>
      </c>
      <c r="H2" s="20">
        <v>8</v>
      </c>
    </row>
    <row r="3" spans="1:8" s="33" customFormat="1" ht="18" x14ac:dyDescent="0.2">
      <c r="A3" s="13">
        <v>2</v>
      </c>
      <c r="B3" s="34" t="s">
        <v>217</v>
      </c>
      <c r="C3" s="34" t="s">
        <v>13</v>
      </c>
      <c r="D3" s="34" t="s">
        <v>219</v>
      </c>
      <c r="E3" s="2" t="s">
        <v>11</v>
      </c>
      <c r="G3" s="38" t="s">
        <v>27</v>
      </c>
      <c r="H3" s="20">
        <f>E52</f>
        <v>50</v>
      </c>
    </row>
    <row r="4" spans="1:8" s="33" customFormat="1" ht="18" x14ac:dyDescent="0.2">
      <c r="A4" s="13">
        <v>3</v>
      </c>
      <c r="B4" s="34" t="s">
        <v>217</v>
      </c>
      <c r="C4" s="34" t="s">
        <v>8</v>
      </c>
      <c r="D4" s="34" t="s">
        <v>220</v>
      </c>
      <c r="E4" s="44" t="s">
        <v>10</v>
      </c>
      <c r="G4" s="38" t="s">
        <v>26</v>
      </c>
      <c r="H4" s="20">
        <v>0</v>
      </c>
    </row>
    <row r="5" spans="1:8" ht="18" x14ac:dyDescent="0.2">
      <c r="A5" s="13">
        <v>4</v>
      </c>
      <c r="B5" s="68" t="s">
        <v>113</v>
      </c>
      <c r="C5" s="59" t="s">
        <v>268</v>
      </c>
      <c r="D5" s="60" t="s">
        <v>61</v>
      </c>
      <c r="E5" s="69" t="s">
        <v>10</v>
      </c>
      <c r="G5" s="38" t="s">
        <v>25</v>
      </c>
      <c r="H5" s="20">
        <v>0</v>
      </c>
    </row>
    <row r="6" spans="1:8" ht="18" x14ac:dyDescent="0.2">
      <c r="A6" s="13">
        <v>5</v>
      </c>
      <c r="B6" s="68" t="s">
        <v>113</v>
      </c>
      <c r="C6" s="59" t="s">
        <v>268</v>
      </c>
      <c r="D6" s="60" t="s">
        <v>62</v>
      </c>
      <c r="E6" s="61" t="s">
        <v>10</v>
      </c>
      <c r="G6" s="38" t="s">
        <v>29</v>
      </c>
      <c r="H6" s="20">
        <v>0</v>
      </c>
    </row>
    <row r="7" spans="1:8" ht="18" x14ac:dyDescent="0.2">
      <c r="A7" s="13">
        <v>6</v>
      </c>
      <c r="B7" s="43" t="s">
        <v>113</v>
      </c>
      <c r="C7" s="34" t="s">
        <v>269</v>
      </c>
      <c r="D7" s="34" t="s">
        <v>114</v>
      </c>
      <c r="E7" s="2" t="s">
        <v>7</v>
      </c>
      <c r="G7" s="38" t="s">
        <v>28</v>
      </c>
      <c r="H7" s="20">
        <v>0</v>
      </c>
    </row>
    <row r="8" spans="1:8" ht="18" x14ac:dyDescent="0.2">
      <c r="A8" s="13">
        <v>7</v>
      </c>
      <c r="B8" s="43" t="s">
        <v>113</v>
      </c>
      <c r="C8" s="1" t="s">
        <v>13</v>
      </c>
      <c r="D8" s="1" t="s">
        <v>115</v>
      </c>
      <c r="E8" s="2" t="s">
        <v>11</v>
      </c>
      <c r="G8" s="38" t="s">
        <v>22</v>
      </c>
      <c r="H8" s="20">
        <v>5</v>
      </c>
    </row>
    <row r="9" spans="1:8" ht="18" x14ac:dyDescent="0.2">
      <c r="A9" s="13">
        <v>8</v>
      </c>
      <c r="B9" s="43" t="s">
        <v>113</v>
      </c>
      <c r="C9" s="1" t="s">
        <v>13</v>
      </c>
      <c r="D9" s="1" t="s">
        <v>116</v>
      </c>
      <c r="E9" s="2" t="s">
        <v>11</v>
      </c>
      <c r="G9" s="38" t="s">
        <v>23</v>
      </c>
      <c r="H9" s="20">
        <v>3</v>
      </c>
    </row>
    <row r="10" spans="1:8" ht="18" x14ac:dyDescent="0.2">
      <c r="A10" s="13">
        <v>9</v>
      </c>
      <c r="B10" s="43" t="s">
        <v>113</v>
      </c>
      <c r="C10" s="1" t="s">
        <v>6</v>
      </c>
      <c r="D10" s="1" t="s">
        <v>117</v>
      </c>
      <c r="E10" s="2" t="s">
        <v>7</v>
      </c>
      <c r="G10" s="38" t="s">
        <v>24</v>
      </c>
      <c r="H10" s="23" t="s">
        <v>322</v>
      </c>
    </row>
    <row r="11" spans="1:8" ht="18" x14ac:dyDescent="0.2">
      <c r="A11" s="13">
        <v>10</v>
      </c>
      <c r="B11" s="43" t="s">
        <v>113</v>
      </c>
      <c r="C11" s="1" t="s">
        <v>6</v>
      </c>
      <c r="D11" s="1" t="s">
        <v>309</v>
      </c>
      <c r="E11" s="2" t="s">
        <v>7</v>
      </c>
      <c r="G11" s="80" t="s">
        <v>43</v>
      </c>
      <c r="H11" s="88"/>
    </row>
    <row r="12" spans="1:8" s="33" customFormat="1" ht="18" x14ac:dyDescent="0.2">
      <c r="A12" s="13">
        <v>11</v>
      </c>
      <c r="B12" s="43" t="s">
        <v>113</v>
      </c>
      <c r="C12" s="34" t="s">
        <v>13</v>
      </c>
      <c r="D12" s="34" t="s">
        <v>222</v>
      </c>
      <c r="E12" s="2" t="s">
        <v>7</v>
      </c>
      <c r="G12" s="80"/>
      <c r="H12" s="88"/>
    </row>
    <row r="13" spans="1:8" s="33" customFormat="1" ht="18" x14ac:dyDescent="0.2">
      <c r="A13" s="13">
        <v>12</v>
      </c>
      <c r="B13" s="43" t="s">
        <v>113</v>
      </c>
      <c r="C13" s="34" t="s">
        <v>6</v>
      </c>
      <c r="D13" s="34" t="s">
        <v>221</v>
      </c>
      <c r="E13" s="2" t="s">
        <v>7</v>
      </c>
      <c r="G13" s="80"/>
      <c r="H13" s="88"/>
    </row>
    <row r="14" spans="1:8" ht="18.75" thickBot="1" x14ac:dyDescent="0.25">
      <c r="A14" s="13">
        <v>13</v>
      </c>
      <c r="B14" s="59" t="s">
        <v>118</v>
      </c>
      <c r="C14" s="59" t="s">
        <v>268</v>
      </c>
      <c r="D14" s="60" t="s">
        <v>61</v>
      </c>
      <c r="E14" s="61" t="s">
        <v>10</v>
      </c>
      <c r="G14" s="81"/>
      <c r="H14" s="89"/>
    </row>
    <row r="15" spans="1:8" ht="18" x14ac:dyDescent="0.2">
      <c r="A15" s="13">
        <v>14</v>
      </c>
      <c r="B15" s="59" t="s">
        <v>118</v>
      </c>
      <c r="C15" s="59" t="s">
        <v>268</v>
      </c>
      <c r="D15" s="60" t="s">
        <v>62</v>
      </c>
      <c r="E15" s="61" t="s">
        <v>10</v>
      </c>
    </row>
    <row r="16" spans="1:8" ht="18" x14ac:dyDescent="0.2">
      <c r="A16" s="13">
        <v>15</v>
      </c>
      <c r="B16" s="34" t="s">
        <v>118</v>
      </c>
      <c r="C16" s="34" t="s">
        <v>269</v>
      </c>
      <c r="D16" s="34" t="s">
        <v>119</v>
      </c>
      <c r="E16" s="8" t="s">
        <v>7</v>
      </c>
    </row>
    <row r="17" spans="1:8" s="33" customFormat="1" ht="18" x14ac:dyDescent="0.2">
      <c r="A17" s="13">
        <v>16</v>
      </c>
      <c r="B17" s="34" t="s">
        <v>118</v>
      </c>
      <c r="C17" s="34" t="s">
        <v>6</v>
      </c>
      <c r="D17" s="34" t="s">
        <v>223</v>
      </c>
      <c r="E17" s="2" t="s">
        <v>11</v>
      </c>
      <c r="G17"/>
      <c r="H17"/>
    </row>
    <row r="18" spans="1:8" ht="18" x14ac:dyDescent="0.2">
      <c r="A18" s="13">
        <v>17</v>
      </c>
      <c r="B18" s="59" t="s">
        <v>18</v>
      </c>
      <c r="C18" s="59" t="s">
        <v>268</v>
      </c>
      <c r="D18" s="60" t="s">
        <v>61</v>
      </c>
      <c r="E18" s="61" t="s">
        <v>10</v>
      </c>
    </row>
    <row r="19" spans="1:8" ht="18" x14ac:dyDescent="0.2">
      <c r="A19" s="13">
        <v>18</v>
      </c>
      <c r="B19" s="59" t="s">
        <v>18</v>
      </c>
      <c r="C19" s="59" t="s">
        <v>268</v>
      </c>
      <c r="D19" s="60" t="s">
        <v>62</v>
      </c>
      <c r="E19" s="61" t="s">
        <v>10</v>
      </c>
    </row>
    <row r="20" spans="1:8" ht="18" x14ac:dyDescent="0.2">
      <c r="A20" s="13">
        <v>19</v>
      </c>
      <c r="B20" s="34" t="s">
        <v>18</v>
      </c>
      <c r="C20" s="35" t="s">
        <v>13</v>
      </c>
      <c r="D20" s="35" t="s">
        <v>59</v>
      </c>
      <c r="E20" s="8" t="s">
        <v>7</v>
      </c>
    </row>
    <row r="21" spans="1:8" ht="18" x14ac:dyDescent="0.2">
      <c r="A21" s="13">
        <v>20</v>
      </c>
      <c r="B21" s="34" t="s">
        <v>18</v>
      </c>
      <c r="C21" s="1" t="s">
        <v>6</v>
      </c>
      <c r="D21" s="34" t="s">
        <v>121</v>
      </c>
      <c r="E21" s="2" t="s">
        <v>10</v>
      </c>
    </row>
    <row r="22" spans="1:8" ht="18" x14ac:dyDescent="0.2">
      <c r="A22" s="13">
        <v>21</v>
      </c>
      <c r="B22" s="34" t="s">
        <v>18</v>
      </c>
      <c r="C22" s="34" t="s">
        <v>6</v>
      </c>
      <c r="D22" s="34" t="s">
        <v>120</v>
      </c>
      <c r="E22" s="2" t="s">
        <v>9</v>
      </c>
    </row>
    <row r="23" spans="1:8" ht="18" x14ac:dyDescent="0.2">
      <c r="A23" s="13">
        <v>22</v>
      </c>
      <c r="B23" s="34" t="s">
        <v>18</v>
      </c>
      <c r="C23" s="34" t="s">
        <v>6</v>
      </c>
      <c r="D23" s="6" t="s">
        <v>224</v>
      </c>
      <c r="E23" s="2" t="s">
        <v>7</v>
      </c>
    </row>
    <row r="24" spans="1:8" ht="18" x14ac:dyDescent="0.2">
      <c r="A24" s="13">
        <v>23</v>
      </c>
      <c r="B24" s="34" t="s">
        <v>18</v>
      </c>
      <c r="C24" s="1" t="s">
        <v>6</v>
      </c>
      <c r="D24" s="1" t="s">
        <v>170</v>
      </c>
      <c r="E24" s="5" t="s">
        <v>11</v>
      </c>
    </row>
    <row r="25" spans="1:8" ht="18" x14ac:dyDescent="0.2">
      <c r="A25" s="13">
        <v>24</v>
      </c>
      <c r="B25" s="34" t="s">
        <v>18</v>
      </c>
      <c r="C25" s="1" t="s">
        <v>8</v>
      </c>
      <c r="D25" s="1" t="s">
        <v>225</v>
      </c>
      <c r="E25" s="2" t="s">
        <v>7</v>
      </c>
    </row>
    <row r="26" spans="1:8" ht="18" x14ac:dyDescent="0.2">
      <c r="A26" s="13">
        <v>25</v>
      </c>
      <c r="B26" s="34" t="s">
        <v>18</v>
      </c>
      <c r="C26" s="1" t="s">
        <v>6</v>
      </c>
      <c r="D26" s="1" t="s">
        <v>226</v>
      </c>
      <c r="E26" s="5" t="s">
        <v>11</v>
      </c>
    </row>
    <row r="27" spans="1:8" ht="18" x14ac:dyDescent="0.2">
      <c r="A27" s="13">
        <v>26</v>
      </c>
      <c r="B27" s="34" t="s">
        <v>18</v>
      </c>
      <c r="C27" s="1" t="s">
        <v>269</v>
      </c>
      <c r="D27" s="1" t="s">
        <v>227</v>
      </c>
      <c r="E27" s="2" t="s">
        <v>7</v>
      </c>
    </row>
    <row r="28" spans="1:8" s="33" customFormat="1" ht="18" x14ac:dyDescent="0.2">
      <c r="A28" s="13"/>
      <c r="B28" s="34" t="s">
        <v>18</v>
      </c>
      <c r="C28" s="34" t="s">
        <v>6</v>
      </c>
      <c r="D28" s="34" t="s">
        <v>310</v>
      </c>
      <c r="E28" s="2" t="s">
        <v>7</v>
      </c>
    </row>
    <row r="29" spans="1:8" ht="18" x14ac:dyDescent="0.2">
      <c r="A29" s="13">
        <v>27</v>
      </c>
      <c r="B29" s="34" t="s">
        <v>18</v>
      </c>
      <c r="C29" s="1" t="s">
        <v>13</v>
      </c>
      <c r="D29" s="1" t="s">
        <v>228</v>
      </c>
      <c r="E29" s="2" t="s">
        <v>7</v>
      </c>
    </row>
    <row r="30" spans="1:8" ht="18" x14ac:dyDescent="0.2">
      <c r="A30" s="13">
        <v>28</v>
      </c>
      <c r="B30" s="34" t="s">
        <v>18</v>
      </c>
      <c r="C30" s="34" t="s">
        <v>6</v>
      </c>
      <c r="D30" s="34" t="s">
        <v>229</v>
      </c>
      <c r="E30" s="2" t="s">
        <v>7</v>
      </c>
    </row>
    <row r="31" spans="1:8" ht="18" x14ac:dyDescent="0.2">
      <c r="A31" s="13">
        <v>29</v>
      </c>
      <c r="B31" s="34" t="s">
        <v>18</v>
      </c>
      <c r="C31" s="34" t="s">
        <v>6</v>
      </c>
      <c r="D31" s="34" t="s">
        <v>230</v>
      </c>
      <c r="E31" s="2" t="s">
        <v>7</v>
      </c>
    </row>
    <row r="32" spans="1:8" ht="18" x14ac:dyDescent="0.2">
      <c r="A32" s="13">
        <v>30</v>
      </c>
      <c r="B32" s="34" t="s">
        <v>18</v>
      </c>
      <c r="C32" s="1" t="s">
        <v>13</v>
      </c>
      <c r="D32" s="1" t="s">
        <v>231</v>
      </c>
      <c r="E32" s="2" t="s">
        <v>7</v>
      </c>
    </row>
    <row r="33" spans="1:8" ht="18" x14ac:dyDescent="0.2">
      <c r="A33" s="13">
        <v>31</v>
      </c>
      <c r="B33" s="34" t="s">
        <v>18</v>
      </c>
      <c r="C33" s="1" t="s">
        <v>269</v>
      </c>
      <c r="D33" s="1" t="s">
        <v>232</v>
      </c>
      <c r="E33" s="5" t="s">
        <v>11</v>
      </c>
    </row>
    <row r="34" spans="1:8" ht="18" x14ac:dyDescent="0.2">
      <c r="A34" s="13">
        <v>32</v>
      </c>
      <c r="B34" s="59" t="s">
        <v>233</v>
      </c>
      <c r="C34" s="59" t="s">
        <v>268</v>
      </c>
      <c r="D34" s="60" t="s">
        <v>61</v>
      </c>
      <c r="E34" s="61" t="s">
        <v>10</v>
      </c>
    </row>
    <row r="35" spans="1:8" ht="18" x14ac:dyDescent="0.2">
      <c r="A35" s="13">
        <v>33</v>
      </c>
      <c r="B35" s="59" t="s">
        <v>233</v>
      </c>
      <c r="C35" s="59" t="s">
        <v>268</v>
      </c>
      <c r="D35" s="60" t="s">
        <v>62</v>
      </c>
      <c r="E35" s="61" t="s">
        <v>10</v>
      </c>
    </row>
    <row r="36" spans="1:8" ht="18" x14ac:dyDescent="0.2">
      <c r="A36" s="13">
        <v>34</v>
      </c>
      <c r="B36" s="34" t="s">
        <v>233</v>
      </c>
      <c r="C36" s="1" t="s">
        <v>13</v>
      </c>
      <c r="D36" s="1" t="s">
        <v>219</v>
      </c>
      <c r="E36" s="5" t="s">
        <v>11</v>
      </c>
      <c r="G36" s="33"/>
      <c r="H36" s="33"/>
    </row>
    <row r="37" spans="1:8" ht="18" x14ac:dyDescent="0.2">
      <c r="A37" s="13">
        <v>35</v>
      </c>
      <c r="B37" s="34" t="s">
        <v>233</v>
      </c>
      <c r="C37" s="1" t="s">
        <v>6</v>
      </c>
      <c r="D37" s="1" t="s">
        <v>234</v>
      </c>
      <c r="E37" s="5" t="s">
        <v>11</v>
      </c>
      <c r="G37" s="33"/>
      <c r="H37" s="33"/>
    </row>
    <row r="38" spans="1:8" ht="18" x14ac:dyDescent="0.2">
      <c r="A38" s="13">
        <v>36</v>
      </c>
      <c r="B38" s="34" t="s">
        <v>233</v>
      </c>
      <c r="C38" s="1" t="s">
        <v>6</v>
      </c>
      <c r="D38" s="1" t="s">
        <v>235</v>
      </c>
      <c r="E38" s="2" t="s">
        <v>11</v>
      </c>
      <c r="G38" s="33"/>
      <c r="H38" s="33"/>
    </row>
    <row r="39" spans="1:8" ht="18" x14ac:dyDescent="0.2">
      <c r="A39" s="13">
        <v>37</v>
      </c>
      <c r="B39" s="34" t="s">
        <v>233</v>
      </c>
      <c r="C39" s="1" t="s">
        <v>8</v>
      </c>
      <c r="D39" s="1" t="s">
        <v>236</v>
      </c>
      <c r="E39" s="2" t="s">
        <v>11</v>
      </c>
      <c r="G39" s="33"/>
      <c r="H39" s="33"/>
    </row>
    <row r="40" spans="1:8" ht="18" x14ac:dyDescent="0.2">
      <c r="A40" s="13">
        <v>38</v>
      </c>
      <c r="B40" s="34" t="s">
        <v>233</v>
      </c>
      <c r="C40" s="3" t="s">
        <v>13</v>
      </c>
      <c r="D40" s="3" t="s">
        <v>237</v>
      </c>
      <c r="E40" s="4" t="s">
        <v>11</v>
      </c>
      <c r="G40" s="33"/>
      <c r="H40" s="33"/>
    </row>
    <row r="41" spans="1:8" s="33" customFormat="1" ht="18" x14ac:dyDescent="0.2">
      <c r="A41" s="13">
        <v>39</v>
      </c>
      <c r="B41" s="34" t="s">
        <v>233</v>
      </c>
      <c r="C41" s="34" t="s">
        <v>6</v>
      </c>
      <c r="D41" s="34" t="s">
        <v>238</v>
      </c>
      <c r="E41" s="2" t="s">
        <v>11</v>
      </c>
    </row>
    <row r="42" spans="1:8" s="33" customFormat="1" ht="18" x14ac:dyDescent="0.2">
      <c r="A42" s="13">
        <v>40</v>
      </c>
      <c r="B42" s="34" t="s">
        <v>233</v>
      </c>
      <c r="C42" s="34" t="s">
        <v>269</v>
      </c>
      <c r="D42" s="34" t="s">
        <v>239</v>
      </c>
      <c r="E42" s="2" t="s">
        <v>7</v>
      </c>
    </row>
    <row r="43" spans="1:8" s="33" customFormat="1" ht="18" x14ac:dyDescent="0.2">
      <c r="A43" s="13">
        <v>41</v>
      </c>
      <c r="B43" s="34" t="s">
        <v>233</v>
      </c>
      <c r="C43" s="34" t="s">
        <v>6</v>
      </c>
      <c r="D43" s="34" t="s">
        <v>240</v>
      </c>
      <c r="E43" s="2" t="s">
        <v>11</v>
      </c>
    </row>
    <row r="44" spans="1:8" s="33" customFormat="1" ht="18" x14ac:dyDescent="0.2">
      <c r="A44" s="13">
        <v>42</v>
      </c>
      <c r="B44" s="34" t="s">
        <v>233</v>
      </c>
      <c r="C44" s="34" t="s">
        <v>6</v>
      </c>
      <c r="D44" s="34" t="s">
        <v>241</v>
      </c>
      <c r="E44" s="2" t="s">
        <v>11</v>
      </c>
    </row>
    <row r="45" spans="1:8" s="33" customFormat="1" ht="18" x14ac:dyDescent="0.2">
      <c r="A45" s="13">
        <v>43</v>
      </c>
      <c r="B45" s="34" t="s">
        <v>233</v>
      </c>
      <c r="C45" s="34" t="s">
        <v>269</v>
      </c>
      <c r="D45" s="34" t="s">
        <v>242</v>
      </c>
      <c r="E45" s="2" t="s">
        <v>7</v>
      </c>
    </row>
    <row r="46" spans="1:8" s="33" customFormat="1" ht="18" x14ac:dyDescent="0.2">
      <c r="A46" s="13">
        <v>44</v>
      </c>
      <c r="B46" s="34" t="s">
        <v>233</v>
      </c>
      <c r="C46" s="34" t="s">
        <v>269</v>
      </c>
      <c r="D46" s="34" t="s">
        <v>243</v>
      </c>
      <c r="E46" s="2" t="s">
        <v>7</v>
      </c>
    </row>
    <row r="47" spans="1:8" s="33" customFormat="1" ht="18" x14ac:dyDescent="0.2">
      <c r="A47" s="13">
        <v>45</v>
      </c>
      <c r="B47" s="34" t="s">
        <v>233</v>
      </c>
      <c r="C47" s="34" t="s">
        <v>6</v>
      </c>
      <c r="D47" s="34" t="s">
        <v>244</v>
      </c>
      <c r="E47" s="2" t="s">
        <v>11</v>
      </c>
      <c r="G47"/>
      <c r="H47"/>
    </row>
    <row r="48" spans="1:8" s="33" customFormat="1" ht="18" x14ac:dyDescent="0.2">
      <c r="A48" s="13">
        <v>46</v>
      </c>
      <c r="B48" s="34" t="s">
        <v>233</v>
      </c>
      <c r="C48" s="34" t="s">
        <v>6</v>
      </c>
      <c r="D48" s="34" t="s">
        <v>245</v>
      </c>
      <c r="E48" s="2" t="s">
        <v>11</v>
      </c>
      <c r="G48"/>
      <c r="H48"/>
    </row>
    <row r="49" spans="1:8" s="33" customFormat="1" ht="18" x14ac:dyDescent="0.2">
      <c r="A49" s="13">
        <v>47</v>
      </c>
      <c r="B49" s="34" t="s">
        <v>233</v>
      </c>
      <c r="C49" s="34" t="s">
        <v>6</v>
      </c>
      <c r="D49" s="34" t="s">
        <v>246</v>
      </c>
      <c r="E49" s="2" t="s">
        <v>11</v>
      </c>
      <c r="G49"/>
      <c r="H49"/>
    </row>
    <row r="50" spans="1:8" s="33" customFormat="1" ht="18" x14ac:dyDescent="0.2">
      <c r="A50" s="13">
        <v>48</v>
      </c>
      <c r="B50" s="34" t="s">
        <v>233</v>
      </c>
      <c r="C50" s="34" t="s">
        <v>6</v>
      </c>
      <c r="D50" s="34" t="s">
        <v>247</v>
      </c>
      <c r="E50" s="2" t="s">
        <v>9</v>
      </c>
      <c r="G50"/>
      <c r="H50"/>
    </row>
    <row r="51" spans="1:8" s="33" customFormat="1" ht="18" x14ac:dyDescent="0.2">
      <c r="A51" s="13">
        <v>49</v>
      </c>
      <c r="B51" s="34" t="s">
        <v>233</v>
      </c>
      <c r="C51" s="34" t="s">
        <v>269</v>
      </c>
      <c r="D51" s="34" t="s">
        <v>248</v>
      </c>
      <c r="E51" s="2" t="s">
        <v>249</v>
      </c>
      <c r="G51"/>
      <c r="H51"/>
    </row>
    <row r="52" spans="1:8" ht="18" x14ac:dyDescent="0.2">
      <c r="A52" s="42" t="s">
        <v>12</v>
      </c>
      <c r="B52" s="67">
        <f>SUBTOTAL(103,Table4[انجمن علمی])</f>
        <v>50</v>
      </c>
      <c r="C52" s="67">
        <f>SUBTOTAL(103,Table4[نوع برنامه])</f>
        <v>50</v>
      </c>
      <c r="D52" s="67">
        <f>SUBTOTAL(103,Table4[عنوان برنامه])</f>
        <v>50</v>
      </c>
      <c r="E52" s="67">
        <f>SUBTOTAL(103,Table4[گستره برنامه])</f>
        <v>50</v>
      </c>
    </row>
  </sheetData>
  <mergeCells count="2">
    <mergeCell ref="G11:G14"/>
    <mergeCell ref="H11:H14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H63"/>
  <sheetViews>
    <sheetView rightToLeft="1" topLeftCell="A40" workbookViewId="0">
      <selection activeCell="D53" sqref="D53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G1" s="15" t="s">
        <v>30</v>
      </c>
      <c r="H1" s="16" t="s">
        <v>31</v>
      </c>
    </row>
    <row r="2" spans="1:8" s="33" customFormat="1" ht="18" x14ac:dyDescent="0.2">
      <c r="A2" s="36">
        <v>1</v>
      </c>
      <c r="B2" s="59" t="s">
        <v>122</v>
      </c>
      <c r="C2" s="59" t="s">
        <v>268</v>
      </c>
      <c r="D2" s="60" t="s">
        <v>61</v>
      </c>
      <c r="E2" s="59" t="s">
        <v>10</v>
      </c>
      <c r="G2" s="38" t="s">
        <v>21</v>
      </c>
      <c r="H2" s="20">
        <v>4</v>
      </c>
    </row>
    <row r="3" spans="1:8" s="33" customFormat="1" ht="18" x14ac:dyDescent="0.2">
      <c r="A3" s="36">
        <v>2</v>
      </c>
      <c r="B3" s="59" t="s">
        <v>122</v>
      </c>
      <c r="C3" s="59" t="s">
        <v>268</v>
      </c>
      <c r="D3" s="60" t="s">
        <v>62</v>
      </c>
      <c r="E3" s="59" t="s">
        <v>10</v>
      </c>
      <c r="G3" s="38" t="s">
        <v>27</v>
      </c>
      <c r="H3" s="20">
        <f>E63</f>
        <v>61</v>
      </c>
    </row>
    <row r="4" spans="1:8" s="33" customFormat="1" ht="18" x14ac:dyDescent="0.2">
      <c r="A4" s="36">
        <v>3</v>
      </c>
      <c r="B4" s="62" t="s">
        <v>122</v>
      </c>
      <c r="C4" s="62" t="s">
        <v>268</v>
      </c>
      <c r="D4" s="62" t="s">
        <v>74</v>
      </c>
      <c r="E4" s="62" t="s">
        <v>10</v>
      </c>
      <c r="G4" s="38" t="s">
        <v>26</v>
      </c>
      <c r="H4" s="20">
        <v>0</v>
      </c>
    </row>
    <row r="5" spans="1:8" ht="18" x14ac:dyDescent="0.2">
      <c r="A5" s="14">
        <v>4</v>
      </c>
      <c r="B5" s="1" t="s">
        <v>122</v>
      </c>
      <c r="C5" s="1" t="s">
        <v>6</v>
      </c>
      <c r="D5" s="1" t="s">
        <v>123</v>
      </c>
      <c r="E5" s="1" t="s">
        <v>9</v>
      </c>
      <c r="G5" s="38" t="s">
        <v>25</v>
      </c>
      <c r="H5" s="20">
        <v>1</v>
      </c>
    </row>
    <row r="6" spans="1:8" ht="18" x14ac:dyDescent="0.2">
      <c r="A6" s="14">
        <v>5</v>
      </c>
      <c r="B6" s="1" t="s">
        <v>122</v>
      </c>
      <c r="C6" s="34" t="s">
        <v>6</v>
      </c>
      <c r="D6" s="1" t="s">
        <v>124</v>
      </c>
      <c r="E6" s="1" t="s">
        <v>9</v>
      </c>
      <c r="G6" s="38" t="s">
        <v>29</v>
      </c>
      <c r="H6" s="20">
        <v>0</v>
      </c>
    </row>
    <row r="7" spans="1:8" ht="18" x14ac:dyDescent="0.2">
      <c r="A7" s="36">
        <v>6</v>
      </c>
      <c r="B7" s="1" t="s">
        <v>122</v>
      </c>
      <c r="C7" s="34" t="s">
        <v>6</v>
      </c>
      <c r="D7" s="1" t="s">
        <v>125</v>
      </c>
      <c r="E7" s="34" t="s">
        <v>11</v>
      </c>
      <c r="G7" s="48" t="s">
        <v>28</v>
      </c>
      <c r="H7" s="20">
        <v>0</v>
      </c>
    </row>
    <row r="8" spans="1:8" ht="18" x14ac:dyDescent="0.2">
      <c r="A8" s="36">
        <v>7</v>
      </c>
      <c r="B8" s="1" t="s">
        <v>122</v>
      </c>
      <c r="C8" s="34" t="s">
        <v>13</v>
      </c>
      <c r="D8" s="1" t="s">
        <v>126</v>
      </c>
      <c r="E8" s="1" t="s">
        <v>9</v>
      </c>
      <c r="G8" s="48" t="s">
        <v>22</v>
      </c>
      <c r="H8" s="20">
        <v>4</v>
      </c>
    </row>
    <row r="9" spans="1:8" ht="18" x14ac:dyDescent="0.2">
      <c r="A9" s="36">
        <v>8</v>
      </c>
      <c r="B9" s="34" t="s">
        <v>122</v>
      </c>
      <c r="C9" s="34" t="s">
        <v>8</v>
      </c>
      <c r="D9" s="34" t="s">
        <v>127</v>
      </c>
      <c r="E9" s="34" t="s">
        <v>7</v>
      </c>
      <c r="G9" s="48" t="s">
        <v>23</v>
      </c>
      <c r="H9" s="20">
        <v>0</v>
      </c>
    </row>
    <row r="10" spans="1:8" ht="18" x14ac:dyDescent="0.2">
      <c r="A10" s="36">
        <v>9</v>
      </c>
      <c r="B10" s="34" t="s">
        <v>122</v>
      </c>
      <c r="C10" s="34" t="s">
        <v>8</v>
      </c>
      <c r="D10" s="34" t="s">
        <v>128</v>
      </c>
      <c r="E10" s="34" t="s">
        <v>7</v>
      </c>
      <c r="G10" s="48" t="s">
        <v>24</v>
      </c>
      <c r="H10" s="23"/>
    </row>
    <row r="11" spans="1:8" ht="18" x14ac:dyDescent="0.2">
      <c r="A11" s="36">
        <v>10</v>
      </c>
      <c r="B11" s="34" t="s">
        <v>122</v>
      </c>
      <c r="C11" s="34" t="s">
        <v>6</v>
      </c>
      <c r="D11" s="34" t="s">
        <v>129</v>
      </c>
      <c r="E11" s="34" t="s">
        <v>9</v>
      </c>
      <c r="G11" s="80" t="s">
        <v>43</v>
      </c>
      <c r="H11" s="88"/>
    </row>
    <row r="12" spans="1:8" ht="18" x14ac:dyDescent="0.2">
      <c r="A12" s="36">
        <v>11</v>
      </c>
      <c r="B12" s="34" t="s">
        <v>122</v>
      </c>
      <c r="C12" s="34" t="s">
        <v>8</v>
      </c>
      <c r="D12" s="34" t="s">
        <v>130</v>
      </c>
      <c r="E12" s="34" t="s">
        <v>9</v>
      </c>
      <c r="G12" s="80"/>
      <c r="H12" s="88"/>
    </row>
    <row r="13" spans="1:8" s="33" customFormat="1" ht="18" x14ac:dyDescent="0.2">
      <c r="A13" s="36">
        <v>12</v>
      </c>
      <c r="B13" s="34" t="s">
        <v>122</v>
      </c>
      <c r="C13" s="35" t="s">
        <v>8</v>
      </c>
      <c r="D13" s="35" t="s">
        <v>163</v>
      </c>
      <c r="E13" s="34" t="s">
        <v>9</v>
      </c>
      <c r="G13" s="82"/>
      <c r="H13" s="85"/>
    </row>
    <row r="14" spans="1:8" ht="18.75" thickBot="1" x14ac:dyDescent="0.25">
      <c r="A14" s="36">
        <v>13</v>
      </c>
      <c r="B14" s="34" t="s">
        <v>122</v>
      </c>
      <c r="C14" s="34" t="s">
        <v>8</v>
      </c>
      <c r="D14" s="34" t="s">
        <v>131</v>
      </c>
      <c r="E14" s="34" t="s">
        <v>11</v>
      </c>
      <c r="G14" s="81"/>
      <c r="H14" s="89"/>
    </row>
    <row r="15" spans="1:8" ht="18" x14ac:dyDescent="0.2">
      <c r="A15" s="36">
        <v>14</v>
      </c>
      <c r="B15" s="34" t="s">
        <v>122</v>
      </c>
      <c r="C15" s="34" t="s">
        <v>6</v>
      </c>
      <c r="D15" s="34" t="s">
        <v>132</v>
      </c>
      <c r="E15" s="34" t="s">
        <v>11</v>
      </c>
    </row>
    <row r="16" spans="1:8" ht="18" x14ac:dyDescent="0.2">
      <c r="A16" s="36">
        <v>15</v>
      </c>
      <c r="B16" s="1" t="s">
        <v>122</v>
      </c>
      <c r="C16" s="34" t="s">
        <v>8</v>
      </c>
      <c r="D16" s="34" t="s">
        <v>133</v>
      </c>
      <c r="E16" s="34" t="s">
        <v>11</v>
      </c>
    </row>
    <row r="17" spans="1:5" s="33" customFormat="1" ht="18" x14ac:dyDescent="0.2">
      <c r="A17" s="36">
        <v>16</v>
      </c>
      <c r="B17" s="34" t="s">
        <v>122</v>
      </c>
      <c r="C17" s="35" t="s">
        <v>8</v>
      </c>
      <c r="D17" s="35" t="s">
        <v>156</v>
      </c>
      <c r="E17" s="35" t="s">
        <v>9</v>
      </c>
    </row>
    <row r="18" spans="1:5" s="33" customFormat="1" ht="18" x14ac:dyDescent="0.2">
      <c r="A18" s="36">
        <v>17</v>
      </c>
      <c r="B18" s="34" t="s">
        <v>122</v>
      </c>
      <c r="C18" s="35" t="s">
        <v>6</v>
      </c>
      <c r="D18" s="35" t="s">
        <v>164</v>
      </c>
      <c r="E18" s="35" t="s">
        <v>9</v>
      </c>
    </row>
    <row r="19" spans="1:5" s="33" customFormat="1" ht="18" x14ac:dyDescent="0.2">
      <c r="A19" s="36">
        <v>18</v>
      </c>
      <c r="B19" s="34" t="s">
        <v>122</v>
      </c>
      <c r="C19" s="35" t="s">
        <v>269</v>
      </c>
      <c r="D19" s="35" t="s">
        <v>157</v>
      </c>
      <c r="E19" s="35" t="s">
        <v>9</v>
      </c>
    </row>
    <row r="20" spans="1:5" s="33" customFormat="1" ht="18" x14ac:dyDescent="0.2">
      <c r="A20" s="36">
        <v>19</v>
      </c>
      <c r="B20" s="34" t="s">
        <v>122</v>
      </c>
      <c r="C20" s="35" t="s">
        <v>6</v>
      </c>
      <c r="D20" s="34" t="s">
        <v>158</v>
      </c>
      <c r="E20" s="35" t="s">
        <v>9</v>
      </c>
    </row>
    <row r="21" spans="1:5" s="33" customFormat="1" ht="18" x14ac:dyDescent="0.2">
      <c r="A21" s="36">
        <v>20</v>
      </c>
      <c r="B21" s="34" t="s">
        <v>122</v>
      </c>
      <c r="C21" s="35" t="s">
        <v>6</v>
      </c>
      <c r="D21" s="34" t="s">
        <v>314</v>
      </c>
      <c r="E21" s="35" t="s">
        <v>9</v>
      </c>
    </row>
    <row r="22" spans="1:5" ht="18" x14ac:dyDescent="0.2">
      <c r="A22" s="36">
        <v>21</v>
      </c>
      <c r="B22" s="59" t="s">
        <v>134</v>
      </c>
      <c r="C22" s="59" t="s">
        <v>268</v>
      </c>
      <c r="D22" s="60" t="s">
        <v>61</v>
      </c>
      <c r="E22" s="59" t="s">
        <v>10</v>
      </c>
    </row>
    <row r="23" spans="1:5" ht="18" x14ac:dyDescent="0.2">
      <c r="A23" s="36">
        <v>22</v>
      </c>
      <c r="B23" s="59" t="s">
        <v>134</v>
      </c>
      <c r="C23" s="59" t="s">
        <v>268</v>
      </c>
      <c r="D23" s="60" t="s">
        <v>62</v>
      </c>
      <c r="E23" s="59" t="s">
        <v>10</v>
      </c>
    </row>
    <row r="24" spans="1:5" ht="18" x14ac:dyDescent="0.2">
      <c r="A24" s="36">
        <v>23</v>
      </c>
      <c r="B24" s="32" t="s">
        <v>134</v>
      </c>
      <c r="C24" s="34" t="s">
        <v>6</v>
      </c>
      <c r="D24" s="34" t="s">
        <v>135</v>
      </c>
      <c r="E24" s="34" t="s">
        <v>11</v>
      </c>
    </row>
    <row r="25" spans="1:5" ht="18" x14ac:dyDescent="0.2">
      <c r="A25" s="36">
        <v>24</v>
      </c>
      <c r="B25" s="34" t="s">
        <v>134</v>
      </c>
      <c r="C25" s="34" t="s">
        <v>8</v>
      </c>
      <c r="D25" s="34" t="s">
        <v>136</v>
      </c>
      <c r="E25" s="34" t="s">
        <v>11</v>
      </c>
    </row>
    <row r="26" spans="1:5" ht="18" x14ac:dyDescent="0.2">
      <c r="A26" s="36">
        <v>25</v>
      </c>
      <c r="B26" s="1" t="s">
        <v>134</v>
      </c>
      <c r="C26" s="1" t="s">
        <v>6</v>
      </c>
      <c r="D26" s="1" t="s">
        <v>137</v>
      </c>
      <c r="E26" s="32" t="s">
        <v>11</v>
      </c>
    </row>
    <row r="27" spans="1:5" ht="18" x14ac:dyDescent="0.2">
      <c r="A27" s="36">
        <v>26</v>
      </c>
      <c r="B27" s="1" t="s">
        <v>134</v>
      </c>
      <c r="C27" s="34" t="s">
        <v>13</v>
      </c>
      <c r="D27" s="1" t="s">
        <v>138</v>
      </c>
      <c r="E27" s="34" t="s">
        <v>9</v>
      </c>
    </row>
    <row r="28" spans="1:5" ht="18" x14ac:dyDescent="0.2">
      <c r="A28" s="36">
        <v>27</v>
      </c>
      <c r="B28" s="34" t="s">
        <v>134</v>
      </c>
      <c r="C28" s="34" t="s">
        <v>13</v>
      </c>
      <c r="D28" s="34" t="s">
        <v>139</v>
      </c>
      <c r="E28" s="34" t="s">
        <v>7</v>
      </c>
    </row>
    <row r="29" spans="1:5" ht="18" x14ac:dyDescent="0.2">
      <c r="A29" s="36">
        <v>28</v>
      </c>
      <c r="B29" s="34" t="s">
        <v>134</v>
      </c>
      <c r="C29" s="34" t="s">
        <v>6</v>
      </c>
      <c r="D29" s="34" t="s">
        <v>140</v>
      </c>
      <c r="E29" s="34" t="s">
        <v>11</v>
      </c>
    </row>
    <row r="30" spans="1:5" ht="18" x14ac:dyDescent="0.2">
      <c r="A30" s="36">
        <v>29</v>
      </c>
      <c r="B30" s="34" t="s">
        <v>134</v>
      </c>
      <c r="C30" s="34" t="s">
        <v>13</v>
      </c>
      <c r="D30" s="34" t="s">
        <v>141</v>
      </c>
      <c r="E30" s="34" t="s">
        <v>7</v>
      </c>
    </row>
    <row r="31" spans="1:5" ht="18" x14ac:dyDescent="0.2">
      <c r="A31" s="36">
        <v>30</v>
      </c>
      <c r="B31" s="34" t="s">
        <v>134</v>
      </c>
      <c r="C31" s="34" t="s">
        <v>8</v>
      </c>
      <c r="D31" s="34" t="s">
        <v>142</v>
      </c>
      <c r="E31" s="34" t="s">
        <v>9</v>
      </c>
    </row>
    <row r="32" spans="1:5" ht="18" x14ac:dyDescent="0.2">
      <c r="A32" s="36">
        <v>31</v>
      </c>
      <c r="B32" s="34" t="s">
        <v>134</v>
      </c>
      <c r="C32" s="34" t="s">
        <v>8</v>
      </c>
      <c r="D32" s="34" t="s">
        <v>143</v>
      </c>
      <c r="E32" s="34" t="s">
        <v>9</v>
      </c>
    </row>
    <row r="33" spans="1:5" s="33" customFormat="1" ht="18" x14ac:dyDescent="0.2">
      <c r="A33" s="36">
        <v>32</v>
      </c>
      <c r="B33" s="34" t="s">
        <v>134</v>
      </c>
      <c r="C33" s="34" t="s">
        <v>269</v>
      </c>
      <c r="D33" s="35" t="s">
        <v>162</v>
      </c>
      <c r="E33" s="35" t="s">
        <v>7</v>
      </c>
    </row>
    <row r="34" spans="1:5" s="33" customFormat="1" ht="18" x14ac:dyDescent="0.2">
      <c r="A34" s="36">
        <v>33</v>
      </c>
      <c r="B34" s="34" t="s">
        <v>134</v>
      </c>
      <c r="C34" s="34" t="s">
        <v>269</v>
      </c>
      <c r="D34" s="34" t="s">
        <v>315</v>
      </c>
      <c r="E34" s="35" t="s">
        <v>11</v>
      </c>
    </row>
    <row r="35" spans="1:5" s="33" customFormat="1" ht="18" x14ac:dyDescent="0.2">
      <c r="A35" s="36">
        <v>34</v>
      </c>
      <c r="B35" s="34" t="s">
        <v>134</v>
      </c>
      <c r="C35" s="34" t="s">
        <v>6</v>
      </c>
      <c r="D35" s="34" t="s">
        <v>250</v>
      </c>
      <c r="E35" s="34" t="s">
        <v>11</v>
      </c>
    </row>
    <row r="36" spans="1:5" s="33" customFormat="1" ht="18" x14ac:dyDescent="0.2">
      <c r="A36" s="36">
        <v>35</v>
      </c>
      <c r="B36" s="34" t="s">
        <v>134</v>
      </c>
      <c r="C36" s="34" t="s">
        <v>6</v>
      </c>
      <c r="D36" s="34" t="s">
        <v>251</v>
      </c>
      <c r="E36" s="34" t="s">
        <v>11</v>
      </c>
    </row>
    <row r="37" spans="1:5" s="33" customFormat="1" ht="18" x14ac:dyDescent="0.2">
      <c r="A37" s="36">
        <v>36</v>
      </c>
      <c r="B37" s="34" t="s">
        <v>134</v>
      </c>
      <c r="C37" s="34" t="s">
        <v>8</v>
      </c>
      <c r="D37" s="34" t="s">
        <v>252</v>
      </c>
      <c r="E37" s="34" t="s">
        <v>11</v>
      </c>
    </row>
    <row r="38" spans="1:5" s="33" customFormat="1" ht="18" x14ac:dyDescent="0.2">
      <c r="A38" s="36">
        <v>37</v>
      </c>
      <c r="B38" s="34" t="s">
        <v>134</v>
      </c>
      <c r="C38" s="34" t="s">
        <v>8</v>
      </c>
      <c r="D38" s="34" t="s">
        <v>253</v>
      </c>
      <c r="E38" s="34" t="s">
        <v>11</v>
      </c>
    </row>
    <row r="39" spans="1:5" s="33" customFormat="1" ht="18" x14ac:dyDescent="0.2">
      <c r="A39" s="36">
        <v>38</v>
      </c>
      <c r="B39" s="34" t="s">
        <v>134</v>
      </c>
      <c r="C39" s="34" t="s">
        <v>6</v>
      </c>
      <c r="D39" s="34" t="s">
        <v>95</v>
      </c>
      <c r="E39" s="34" t="s">
        <v>11</v>
      </c>
    </row>
    <row r="40" spans="1:5" s="33" customFormat="1" ht="18" x14ac:dyDescent="0.2">
      <c r="A40" s="36">
        <v>39</v>
      </c>
      <c r="B40" s="34" t="s">
        <v>134</v>
      </c>
      <c r="C40" s="34" t="s">
        <v>6</v>
      </c>
      <c r="D40" s="34" t="s">
        <v>316</v>
      </c>
      <c r="E40" s="34" t="s">
        <v>11</v>
      </c>
    </row>
    <row r="41" spans="1:5" s="33" customFormat="1" ht="18" x14ac:dyDescent="0.2">
      <c r="A41" s="36">
        <v>40</v>
      </c>
      <c r="B41" s="34" t="s">
        <v>134</v>
      </c>
      <c r="C41" s="34" t="s">
        <v>8</v>
      </c>
      <c r="D41" s="34" t="s">
        <v>254</v>
      </c>
      <c r="E41" s="34" t="s">
        <v>7</v>
      </c>
    </row>
    <row r="42" spans="1:5" s="33" customFormat="1" ht="18" x14ac:dyDescent="0.2">
      <c r="A42" s="36">
        <v>41</v>
      </c>
      <c r="B42" s="34" t="s">
        <v>134</v>
      </c>
      <c r="C42" s="34" t="s">
        <v>6</v>
      </c>
      <c r="D42" s="34" t="s">
        <v>255</v>
      </c>
      <c r="E42" s="34" t="s">
        <v>11</v>
      </c>
    </row>
    <row r="43" spans="1:5" s="33" customFormat="1" ht="18" x14ac:dyDescent="0.2">
      <c r="A43" s="36">
        <v>42</v>
      </c>
      <c r="B43" s="59" t="s">
        <v>144</v>
      </c>
      <c r="C43" s="59" t="s">
        <v>268</v>
      </c>
      <c r="D43" s="60" t="s">
        <v>62</v>
      </c>
      <c r="E43" s="59" t="s">
        <v>10</v>
      </c>
    </row>
    <row r="44" spans="1:5" ht="18" x14ac:dyDescent="0.2">
      <c r="A44" s="36">
        <v>43</v>
      </c>
      <c r="B44" s="34" t="s">
        <v>144</v>
      </c>
      <c r="C44" s="34" t="s">
        <v>8</v>
      </c>
      <c r="D44" s="34" t="s">
        <v>145</v>
      </c>
      <c r="E44" s="34" t="s">
        <v>9</v>
      </c>
    </row>
    <row r="45" spans="1:5" ht="18" x14ac:dyDescent="0.2">
      <c r="A45" s="36">
        <v>44</v>
      </c>
      <c r="B45" s="34" t="s">
        <v>144</v>
      </c>
      <c r="C45" s="34" t="s">
        <v>6</v>
      </c>
      <c r="D45" s="34" t="s">
        <v>146</v>
      </c>
      <c r="E45" s="34" t="s">
        <v>9</v>
      </c>
    </row>
    <row r="46" spans="1:5" s="31" customFormat="1" ht="18" x14ac:dyDescent="0.2">
      <c r="A46" s="36">
        <v>45</v>
      </c>
      <c r="B46" s="34" t="s">
        <v>144</v>
      </c>
      <c r="C46" s="34" t="s">
        <v>6</v>
      </c>
      <c r="D46" s="34" t="s">
        <v>317</v>
      </c>
      <c r="E46" s="34" t="s">
        <v>9</v>
      </c>
    </row>
    <row r="47" spans="1:5" s="31" customFormat="1" ht="18" x14ac:dyDescent="0.2">
      <c r="A47" s="36">
        <v>46</v>
      </c>
      <c r="B47" s="34" t="s">
        <v>144</v>
      </c>
      <c r="C47" s="34" t="s">
        <v>6</v>
      </c>
      <c r="D47" s="34" t="s">
        <v>147</v>
      </c>
      <c r="E47" s="34" t="s">
        <v>9</v>
      </c>
    </row>
    <row r="48" spans="1:5" s="31" customFormat="1" ht="18" x14ac:dyDescent="0.2">
      <c r="A48" s="36">
        <v>47</v>
      </c>
      <c r="B48" s="34" t="s">
        <v>144</v>
      </c>
      <c r="C48" s="34" t="s">
        <v>8</v>
      </c>
      <c r="D48" s="34" t="s">
        <v>148</v>
      </c>
      <c r="E48" s="34" t="s">
        <v>9</v>
      </c>
    </row>
    <row r="49" spans="1:8" ht="18" x14ac:dyDescent="0.2">
      <c r="A49" s="36">
        <v>48</v>
      </c>
      <c r="B49" s="34" t="s">
        <v>144</v>
      </c>
      <c r="C49" s="34" t="s">
        <v>8</v>
      </c>
      <c r="D49" s="1" t="s">
        <v>149</v>
      </c>
      <c r="E49" s="34" t="s">
        <v>9</v>
      </c>
    </row>
    <row r="50" spans="1:8" s="33" customFormat="1" ht="18" x14ac:dyDescent="0.2">
      <c r="A50" s="36"/>
      <c r="B50" s="34" t="s">
        <v>144</v>
      </c>
      <c r="C50" s="34" t="s">
        <v>6</v>
      </c>
      <c r="D50" s="34" t="s">
        <v>318</v>
      </c>
      <c r="E50" s="34" t="s">
        <v>9</v>
      </c>
    </row>
    <row r="51" spans="1:8" s="33" customFormat="1" ht="18" x14ac:dyDescent="0.2">
      <c r="A51" s="36"/>
      <c r="B51" s="34" t="s">
        <v>144</v>
      </c>
      <c r="C51" s="34" t="s">
        <v>6</v>
      </c>
      <c r="D51" s="34" t="s">
        <v>319</v>
      </c>
      <c r="E51" s="34" t="s">
        <v>9</v>
      </c>
    </row>
    <row r="52" spans="1:8" s="33" customFormat="1" ht="18" x14ac:dyDescent="0.2">
      <c r="A52" s="36">
        <v>49</v>
      </c>
      <c r="B52" s="34" t="s">
        <v>144</v>
      </c>
      <c r="C52" s="34" t="s">
        <v>6</v>
      </c>
      <c r="D52" s="35" t="s">
        <v>161</v>
      </c>
      <c r="E52" s="34" t="s">
        <v>9</v>
      </c>
    </row>
    <row r="53" spans="1:8" s="33" customFormat="1" ht="18" x14ac:dyDescent="0.2">
      <c r="A53" s="36">
        <v>50</v>
      </c>
      <c r="B53" s="34" t="s">
        <v>144</v>
      </c>
      <c r="C53" s="35" t="s">
        <v>8</v>
      </c>
      <c r="D53" s="34" t="s">
        <v>256</v>
      </c>
      <c r="E53" s="35" t="s">
        <v>11</v>
      </c>
    </row>
    <row r="54" spans="1:8" s="33" customFormat="1" ht="18" x14ac:dyDescent="0.2">
      <c r="A54" s="36">
        <v>51</v>
      </c>
      <c r="B54" s="34" t="s">
        <v>144</v>
      </c>
      <c r="C54" s="34" t="s">
        <v>8</v>
      </c>
      <c r="D54" s="34" t="s">
        <v>257</v>
      </c>
      <c r="E54" s="34" t="s">
        <v>9</v>
      </c>
    </row>
    <row r="55" spans="1:8" ht="18" x14ac:dyDescent="0.2">
      <c r="A55" s="36">
        <v>52</v>
      </c>
      <c r="B55" s="1" t="s">
        <v>150</v>
      </c>
      <c r="C55" s="34" t="s">
        <v>6</v>
      </c>
      <c r="D55" s="1" t="s">
        <v>151</v>
      </c>
      <c r="E55" s="34" t="s">
        <v>9</v>
      </c>
    </row>
    <row r="56" spans="1:8" ht="18" x14ac:dyDescent="0.2">
      <c r="A56" s="36">
        <v>53</v>
      </c>
      <c r="B56" s="1" t="s">
        <v>150</v>
      </c>
      <c r="C56" s="34" t="s">
        <v>6</v>
      </c>
      <c r="D56" s="1" t="s">
        <v>152</v>
      </c>
      <c r="E56" s="34" t="s">
        <v>9</v>
      </c>
    </row>
    <row r="57" spans="1:8" s="33" customFormat="1" ht="18" x14ac:dyDescent="0.2">
      <c r="A57" s="36"/>
      <c r="B57" s="34" t="s">
        <v>150</v>
      </c>
      <c r="C57" s="34" t="s">
        <v>269</v>
      </c>
      <c r="D57" s="1" t="s">
        <v>159</v>
      </c>
      <c r="E57" s="34" t="s">
        <v>9</v>
      </c>
      <c r="G57"/>
      <c r="H57"/>
    </row>
    <row r="58" spans="1:8" ht="18" x14ac:dyDescent="0.2">
      <c r="A58" s="36">
        <v>55</v>
      </c>
      <c r="B58" s="34" t="s">
        <v>150</v>
      </c>
      <c r="C58" s="1" t="s">
        <v>269</v>
      </c>
      <c r="D58" s="34" t="s">
        <v>320</v>
      </c>
      <c r="E58" s="34" t="s">
        <v>9</v>
      </c>
      <c r="G58" s="33"/>
      <c r="H58" s="33"/>
    </row>
    <row r="59" spans="1:8" ht="18" x14ac:dyDescent="0.2">
      <c r="A59" s="36">
        <v>56</v>
      </c>
      <c r="B59" s="34" t="s">
        <v>150</v>
      </c>
      <c r="C59" s="1" t="s">
        <v>6</v>
      </c>
      <c r="D59" s="34" t="s">
        <v>160</v>
      </c>
      <c r="E59" s="34" t="s">
        <v>9</v>
      </c>
    </row>
    <row r="60" spans="1:8" ht="18" x14ac:dyDescent="0.2">
      <c r="A60" s="36">
        <v>57</v>
      </c>
      <c r="B60" s="34" t="s">
        <v>150</v>
      </c>
      <c r="C60" s="34" t="s">
        <v>269</v>
      </c>
      <c r="D60" s="34" t="s">
        <v>321</v>
      </c>
      <c r="E60" s="34" t="s">
        <v>9</v>
      </c>
    </row>
    <row r="61" spans="1:8" ht="18" x14ac:dyDescent="0.2">
      <c r="A61" s="36">
        <v>58</v>
      </c>
      <c r="B61" s="1" t="s">
        <v>150</v>
      </c>
      <c r="C61" s="1" t="s">
        <v>6</v>
      </c>
      <c r="D61" s="1" t="s">
        <v>258</v>
      </c>
      <c r="E61" s="1" t="s">
        <v>7</v>
      </c>
    </row>
    <row r="62" spans="1:8" ht="18" x14ac:dyDescent="0.2">
      <c r="A62" s="36">
        <v>59</v>
      </c>
      <c r="B62" s="34" t="s">
        <v>150</v>
      </c>
      <c r="C62" s="34" t="s">
        <v>269</v>
      </c>
      <c r="D62" s="34" t="s">
        <v>259</v>
      </c>
      <c r="E62" s="34" t="s">
        <v>9</v>
      </c>
    </row>
    <row r="63" spans="1:8" ht="18" x14ac:dyDescent="0.2">
      <c r="A63" s="70" t="s">
        <v>12</v>
      </c>
      <c r="B63" s="70">
        <f>SUBTOTAL(103,Table5[انجمن علمی])</f>
        <v>61</v>
      </c>
      <c r="C63" s="70">
        <f>SUBTOTAL(103,Table5[نوع برنامه])</f>
        <v>61</v>
      </c>
      <c r="D63" s="70">
        <f>SUBTOTAL(103,Table5[عنوان برنامه])</f>
        <v>61</v>
      </c>
      <c r="E63" s="70">
        <f>SUBTOTAL(103,Table5[گستره برنامه])</f>
        <v>61</v>
      </c>
    </row>
  </sheetData>
  <mergeCells count="2">
    <mergeCell ref="G11:G14"/>
    <mergeCell ref="H11:H14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H13"/>
  <sheetViews>
    <sheetView rightToLeft="1" workbookViewId="0">
      <selection activeCell="A2" sqref="A2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8.875" bestFit="1" customWidth="1"/>
  </cols>
  <sheetData>
    <row r="1" spans="1:8" ht="18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G1" s="15" t="s">
        <v>30</v>
      </c>
      <c r="H1" s="16" t="s">
        <v>31</v>
      </c>
    </row>
    <row r="2" spans="1:8" ht="18" x14ac:dyDescent="0.2">
      <c r="A2" s="13">
        <v>1</v>
      </c>
      <c r="B2" s="7"/>
      <c r="C2" s="7"/>
      <c r="D2" s="7"/>
      <c r="E2" s="8"/>
      <c r="G2" s="38" t="s">
        <v>21</v>
      </c>
      <c r="H2" s="20">
        <v>2</v>
      </c>
    </row>
    <row r="3" spans="1:8" ht="18" x14ac:dyDescent="0.2">
      <c r="A3" s="13">
        <v>2</v>
      </c>
      <c r="B3" s="3"/>
      <c r="C3" s="3"/>
      <c r="D3" s="3"/>
      <c r="E3" s="4"/>
      <c r="G3" s="38" t="s">
        <v>27</v>
      </c>
      <c r="H3" s="20">
        <f>E7</f>
        <v>0</v>
      </c>
    </row>
    <row r="4" spans="1:8" ht="18" x14ac:dyDescent="0.2">
      <c r="A4" s="13">
        <v>3</v>
      </c>
      <c r="B4" s="7"/>
      <c r="C4" s="7"/>
      <c r="D4" s="7"/>
      <c r="E4" s="8"/>
      <c r="G4" s="38" t="s">
        <v>26</v>
      </c>
      <c r="H4" s="20">
        <v>0</v>
      </c>
    </row>
    <row r="5" spans="1:8" ht="18" x14ac:dyDescent="0.2">
      <c r="A5" s="13">
        <v>4</v>
      </c>
      <c r="B5" s="7"/>
      <c r="C5" s="7"/>
      <c r="D5" s="7"/>
      <c r="E5" s="8"/>
      <c r="G5" s="38" t="s">
        <v>25</v>
      </c>
      <c r="H5" s="20">
        <v>0</v>
      </c>
    </row>
    <row r="6" spans="1:8" ht="18" x14ac:dyDescent="0.2">
      <c r="A6" s="13">
        <v>5</v>
      </c>
      <c r="B6" s="7"/>
      <c r="C6" s="7"/>
      <c r="D6" s="7"/>
      <c r="E6" s="8"/>
      <c r="G6" s="38" t="s">
        <v>29</v>
      </c>
      <c r="H6" s="20">
        <v>0</v>
      </c>
    </row>
    <row r="7" spans="1:8" ht="18" x14ac:dyDescent="0.2">
      <c r="A7" s="9" t="s">
        <v>12</v>
      </c>
      <c r="B7" s="9">
        <f>SUBTOTAL(103,Table6[انجمن علمی])</f>
        <v>0</v>
      </c>
      <c r="C7" s="9">
        <f>SUBTOTAL(103,Table6[نوع برنامه])</f>
        <v>0</v>
      </c>
      <c r="D7" s="9">
        <f>SUBTOTAL(103,Table6[عنوان برنامه])</f>
        <v>0</v>
      </c>
      <c r="E7" s="9">
        <f>SUBTOTAL(103,Table6[گستره برنامه])</f>
        <v>0</v>
      </c>
      <c r="G7" s="38" t="s">
        <v>28</v>
      </c>
      <c r="H7" s="20">
        <v>0</v>
      </c>
    </row>
    <row r="8" spans="1:8" ht="18" x14ac:dyDescent="0.2">
      <c r="G8" s="38" t="s">
        <v>22</v>
      </c>
      <c r="H8" s="20">
        <v>0</v>
      </c>
    </row>
    <row r="9" spans="1:8" ht="18" x14ac:dyDescent="0.2">
      <c r="G9" s="38" t="s">
        <v>23</v>
      </c>
      <c r="H9" s="20">
        <v>2</v>
      </c>
    </row>
    <row r="10" spans="1:8" ht="18" x14ac:dyDescent="0.2">
      <c r="G10" s="38" t="s">
        <v>24</v>
      </c>
      <c r="H10" s="23" t="s">
        <v>311</v>
      </c>
    </row>
    <row r="11" spans="1:8" ht="18" customHeight="1" x14ac:dyDescent="0.2">
      <c r="G11" s="80" t="s">
        <v>43</v>
      </c>
      <c r="H11" s="88"/>
    </row>
    <row r="12" spans="1:8" ht="14.25" customHeight="1" x14ac:dyDescent="0.2">
      <c r="G12" s="80"/>
      <c r="H12" s="88"/>
    </row>
    <row r="13" spans="1:8" ht="15" customHeight="1" x14ac:dyDescent="0.2">
      <c r="G13" s="80"/>
      <c r="H13" s="88"/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A1:H13"/>
  <sheetViews>
    <sheetView rightToLeft="1" workbookViewId="0">
      <selection activeCell="A2" sqref="A2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67.125" bestFit="1" customWidth="1"/>
  </cols>
  <sheetData>
    <row r="1" spans="1:8" ht="18" x14ac:dyDescent="0.2">
      <c r="A1" s="11" t="s">
        <v>0</v>
      </c>
      <c r="B1" s="12" t="s">
        <v>1</v>
      </c>
      <c r="C1" s="12" t="s">
        <v>2</v>
      </c>
      <c r="D1" s="12" t="s">
        <v>3</v>
      </c>
      <c r="E1" s="17" t="s">
        <v>4</v>
      </c>
      <c r="G1" s="15" t="s">
        <v>30</v>
      </c>
      <c r="H1" s="16" t="s">
        <v>31</v>
      </c>
    </row>
    <row r="2" spans="1:8" ht="18" x14ac:dyDescent="0.2">
      <c r="A2" s="30">
        <v>1</v>
      </c>
      <c r="B2" s="1"/>
      <c r="C2" s="1"/>
      <c r="D2" s="1"/>
      <c r="E2" s="2"/>
      <c r="G2" s="38" t="s">
        <v>21</v>
      </c>
      <c r="H2" s="20">
        <v>4</v>
      </c>
    </row>
    <row r="3" spans="1:8" ht="18" x14ac:dyDescent="0.2">
      <c r="A3" s="30">
        <v>2</v>
      </c>
      <c r="B3" s="1"/>
      <c r="C3" s="7"/>
      <c r="D3" s="7"/>
      <c r="E3" s="8"/>
      <c r="G3" s="38" t="s">
        <v>27</v>
      </c>
      <c r="H3" s="20">
        <f>E6</f>
        <v>0</v>
      </c>
    </row>
    <row r="4" spans="1:8" ht="18" x14ac:dyDescent="0.2">
      <c r="A4" s="13">
        <v>3</v>
      </c>
      <c r="B4" s="1"/>
      <c r="C4" s="1"/>
      <c r="D4" s="1"/>
      <c r="E4" s="2"/>
      <c r="G4" s="38" t="s">
        <v>26</v>
      </c>
      <c r="H4" s="20">
        <v>0</v>
      </c>
    </row>
    <row r="5" spans="1:8" ht="18" x14ac:dyDescent="0.2">
      <c r="A5" s="18">
        <v>4</v>
      </c>
      <c r="B5" s="3"/>
      <c r="C5" s="3"/>
      <c r="D5" s="3"/>
      <c r="E5" s="4"/>
      <c r="G5" s="38" t="s">
        <v>25</v>
      </c>
      <c r="H5" s="20">
        <v>0</v>
      </c>
    </row>
    <row r="6" spans="1:8" ht="18" x14ac:dyDescent="0.2">
      <c r="A6" s="9" t="s">
        <v>12</v>
      </c>
      <c r="B6" s="9">
        <f>SUBTOTAL(103,Table7[انجمن علمی])</f>
        <v>0</v>
      </c>
      <c r="C6" s="9">
        <f>SUBTOTAL(103,Table7[نوع برنامه])</f>
        <v>0</v>
      </c>
      <c r="D6" s="9">
        <f>SUBTOTAL(103,Table7[عنوان برنامه])</f>
        <v>0</v>
      </c>
      <c r="E6" s="9">
        <f>SUBTOTAL(103,Table7[گستره برنامه])</f>
        <v>0</v>
      </c>
      <c r="G6" s="38" t="s">
        <v>29</v>
      </c>
      <c r="H6" s="20">
        <v>0</v>
      </c>
    </row>
    <row r="7" spans="1:8" ht="18" x14ac:dyDescent="0.2">
      <c r="G7" s="38" t="s">
        <v>28</v>
      </c>
      <c r="H7" s="20">
        <v>0</v>
      </c>
    </row>
    <row r="8" spans="1:8" ht="18" x14ac:dyDescent="0.2">
      <c r="G8" s="38" t="s">
        <v>22</v>
      </c>
      <c r="H8" s="20">
        <v>0</v>
      </c>
    </row>
    <row r="9" spans="1:8" ht="18" x14ac:dyDescent="0.2">
      <c r="G9" s="38" t="s">
        <v>23</v>
      </c>
      <c r="H9" s="20">
        <v>4</v>
      </c>
    </row>
    <row r="10" spans="1:8" ht="18" x14ac:dyDescent="0.2">
      <c r="G10" s="38" t="s">
        <v>24</v>
      </c>
      <c r="H10" s="23" t="s">
        <v>312</v>
      </c>
    </row>
    <row r="11" spans="1:8" ht="18" customHeight="1" x14ac:dyDescent="0.2">
      <c r="G11" s="80" t="s">
        <v>43</v>
      </c>
      <c r="H11" s="88"/>
    </row>
    <row r="12" spans="1:8" x14ac:dyDescent="0.2">
      <c r="G12" s="80"/>
      <c r="H12" s="88"/>
    </row>
    <row r="13" spans="1:8" ht="15" thickBot="1" x14ac:dyDescent="0.25">
      <c r="G13" s="81"/>
      <c r="H13" s="89"/>
    </row>
  </sheetData>
  <mergeCells count="2">
    <mergeCell ref="G11:G13"/>
    <mergeCell ref="H11:H13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H13"/>
  <sheetViews>
    <sheetView rightToLeft="1" workbookViewId="0">
      <selection activeCell="D8" sqref="D8"/>
    </sheetView>
  </sheetViews>
  <sheetFormatPr defaultRowHeight="14.25" x14ac:dyDescent="0.2"/>
  <cols>
    <col min="1" max="1" width="6.75" customWidth="1"/>
    <col min="2" max="2" width="19.75" customWidth="1"/>
    <col min="3" max="3" width="23.75" customWidth="1"/>
    <col min="4" max="4" width="61.75" customWidth="1"/>
    <col min="5" max="5" width="16.75" customWidth="1"/>
    <col min="6" max="6" width="1.75" customWidth="1"/>
    <col min="7" max="7" width="30.75" customWidth="1"/>
    <col min="8" max="8" width="35.625" customWidth="1"/>
    <col min="9" max="9" width="36.875" customWidth="1"/>
  </cols>
  <sheetData>
    <row r="1" spans="1:8" ht="18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G1" s="15" t="s">
        <v>30</v>
      </c>
      <c r="H1" s="16" t="s">
        <v>31</v>
      </c>
    </row>
    <row r="2" spans="1:8" s="33" customFormat="1" ht="18" x14ac:dyDescent="0.2">
      <c r="A2" s="36">
        <v>1</v>
      </c>
      <c r="B2" s="59" t="s">
        <v>19</v>
      </c>
      <c r="C2" s="59" t="s">
        <v>268</v>
      </c>
      <c r="D2" s="60" t="s">
        <v>61</v>
      </c>
      <c r="E2" s="59" t="s">
        <v>10</v>
      </c>
      <c r="G2" s="38" t="s">
        <v>21</v>
      </c>
      <c r="H2" s="20">
        <v>1</v>
      </c>
    </row>
    <row r="3" spans="1:8" s="33" customFormat="1" ht="18" x14ac:dyDescent="0.2">
      <c r="A3" s="36">
        <v>2</v>
      </c>
      <c r="B3" s="59" t="s">
        <v>19</v>
      </c>
      <c r="C3" s="59" t="s">
        <v>268</v>
      </c>
      <c r="D3" s="60" t="s">
        <v>62</v>
      </c>
      <c r="E3" s="59" t="s">
        <v>10</v>
      </c>
      <c r="G3" s="38" t="s">
        <v>27</v>
      </c>
      <c r="H3" s="20">
        <f>E13</f>
        <v>11</v>
      </c>
    </row>
    <row r="4" spans="1:8" ht="18" x14ac:dyDescent="0.2">
      <c r="A4" s="14">
        <v>3</v>
      </c>
      <c r="B4" s="1" t="s">
        <v>19</v>
      </c>
      <c r="C4" s="34" t="s">
        <v>269</v>
      </c>
      <c r="D4" s="1" t="s">
        <v>60</v>
      </c>
      <c r="E4" s="6" t="s">
        <v>7</v>
      </c>
      <c r="G4" s="38" t="s">
        <v>26</v>
      </c>
      <c r="H4" s="20">
        <v>0</v>
      </c>
    </row>
    <row r="5" spans="1:8" ht="18" x14ac:dyDescent="0.2">
      <c r="A5" s="36">
        <v>4</v>
      </c>
      <c r="B5" s="34" t="s">
        <v>19</v>
      </c>
      <c r="C5" s="34" t="s">
        <v>13</v>
      </c>
      <c r="D5" s="34" t="s">
        <v>313</v>
      </c>
      <c r="E5" s="6" t="s">
        <v>7</v>
      </c>
      <c r="G5" s="38" t="s">
        <v>25</v>
      </c>
      <c r="H5" s="20">
        <v>0</v>
      </c>
    </row>
    <row r="6" spans="1:8" ht="18" x14ac:dyDescent="0.2">
      <c r="A6" s="36">
        <v>5</v>
      </c>
      <c r="B6" s="1" t="s">
        <v>19</v>
      </c>
      <c r="C6" s="1" t="s">
        <v>8</v>
      </c>
      <c r="D6" s="1" t="s">
        <v>153</v>
      </c>
      <c r="E6" s="6" t="s">
        <v>7</v>
      </c>
      <c r="G6" s="38" t="s">
        <v>29</v>
      </c>
      <c r="H6" s="20">
        <v>0</v>
      </c>
    </row>
    <row r="7" spans="1:8" ht="18" x14ac:dyDescent="0.2">
      <c r="A7" s="36">
        <v>6</v>
      </c>
      <c r="B7" s="34" t="s">
        <v>19</v>
      </c>
      <c r="C7" s="1" t="s">
        <v>8</v>
      </c>
      <c r="D7" s="1" t="s">
        <v>260</v>
      </c>
      <c r="E7" s="6" t="s">
        <v>7</v>
      </c>
      <c r="G7" s="38" t="s">
        <v>28</v>
      </c>
      <c r="H7" s="20">
        <v>0</v>
      </c>
    </row>
    <row r="8" spans="1:8" ht="18" x14ac:dyDescent="0.2">
      <c r="A8" s="36">
        <v>7</v>
      </c>
      <c r="B8" s="34" t="s">
        <v>19</v>
      </c>
      <c r="C8" s="1" t="s">
        <v>6</v>
      </c>
      <c r="D8" s="1" t="s">
        <v>261</v>
      </c>
      <c r="E8" s="6" t="s">
        <v>9</v>
      </c>
      <c r="G8" s="48" t="s">
        <v>22</v>
      </c>
      <c r="H8" s="20">
        <v>1</v>
      </c>
    </row>
    <row r="9" spans="1:8" ht="18" x14ac:dyDescent="0.2">
      <c r="A9" s="36">
        <v>8</v>
      </c>
      <c r="B9" s="34" t="s">
        <v>19</v>
      </c>
      <c r="C9" s="1" t="s">
        <v>6</v>
      </c>
      <c r="D9" s="1" t="s">
        <v>263</v>
      </c>
      <c r="E9" s="6" t="s">
        <v>9</v>
      </c>
      <c r="G9" s="48" t="s">
        <v>23</v>
      </c>
      <c r="H9" s="20">
        <v>0</v>
      </c>
    </row>
    <row r="10" spans="1:8" ht="18" x14ac:dyDescent="0.2">
      <c r="A10" s="36">
        <v>9</v>
      </c>
      <c r="B10" s="34" t="s">
        <v>19</v>
      </c>
      <c r="C10" s="34" t="s">
        <v>6</v>
      </c>
      <c r="D10" s="1" t="s">
        <v>262</v>
      </c>
      <c r="E10" s="6" t="s">
        <v>9</v>
      </c>
      <c r="G10" s="48" t="s">
        <v>24</v>
      </c>
      <c r="H10" s="23"/>
    </row>
    <row r="11" spans="1:8" ht="18" x14ac:dyDescent="0.2">
      <c r="A11" s="36">
        <v>10</v>
      </c>
      <c r="B11" s="34" t="s">
        <v>19</v>
      </c>
      <c r="C11" s="34" t="s">
        <v>6</v>
      </c>
      <c r="D11" s="1" t="s">
        <v>264</v>
      </c>
      <c r="E11" s="6" t="s">
        <v>7</v>
      </c>
      <c r="G11" s="80" t="s">
        <v>43</v>
      </c>
      <c r="H11" s="88"/>
    </row>
    <row r="12" spans="1:8" ht="18" x14ac:dyDescent="0.2">
      <c r="A12" s="36">
        <v>11</v>
      </c>
      <c r="B12" s="34" t="s">
        <v>19</v>
      </c>
      <c r="C12" s="34" t="s">
        <v>6</v>
      </c>
      <c r="D12" s="1" t="s">
        <v>265</v>
      </c>
      <c r="E12" s="6" t="s">
        <v>9</v>
      </c>
      <c r="G12" s="80"/>
      <c r="H12" s="88"/>
    </row>
    <row r="13" spans="1:8" ht="18.75" thickBot="1" x14ac:dyDescent="0.25">
      <c r="A13" s="70" t="s">
        <v>12</v>
      </c>
      <c r="B13" s="70">
        <f>SUBTOTAL(103,Table8[انجمن علمی])</f>
        <v>11</v>
      </c>
      <c r="C13" s="70">
        <f>SUBTOTAL(103,Table8[نوع برنامه])</f>
        <v>11</v>
      </c>
      <c r="D13" s="70">
        <f>SUBTOTAL(103,Table8[عنوان برنامه])</f>
        <v>11</v>
      </c>
      <c r="E13" s="70">
        <f>SUBTOTAL(103,Table8[گستره برنامه])</f>
        <v>11</v>
      </c>
      <c r="G13" s="81"/>
      <c r="H13" s="89"/>
    </row>
  </sheetData>
  <mergeCells count="2">
    <mergeCell ref="G11:G13"/>
    <mergeCell ref="H11:H1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گزارش کلی</vt:lpstr>
      <vt:lpstr>ادبیات و علوم انسانی</vt:lpstr>
      <vt:lpstr>کشاورزی و منابع طبیعی</vt:lpstr>
      <vt:lpstr>علوم</vt:lpstr>
      <vt:lpstr>فنی و مهندسی</vt:lpstr>
      <vt:lpstr>روانشناسی و علوم تربیتی</vt:lpstr>
      <vt:lpstr>مشگین‌شهر</vt:lpstr>
      <vt:lpstr>مغان</vt:lpstr>
      <vt:lpstr>نمین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 Bodaghi</dc:creator>
  <cp:lastModifiedBy>anjoman</cp:lastModifiedBy>
  <dcterms:created xsi:type="dcterms:W3CDTF">2018-03-06T09:25:32Z</dcterms:created>
  <dcterms:modified xsi:type="dcterms:W3CDTF">2019-02-03T11:02:39Z</dcterms:modified>
</cp:coreProperties>
</file>